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530"/>
  <workbookPr defaultThemeVersion="166925" filterPrivacy="1"/>
  <xr:revisionPtr xr6:coauthVersionLast="47" xr6:coauthVersionMax="47" documentId="13_ncr:1_{A3EFC9E1-0AFE-460E-A668-5AB6A67EEAE0}" revIDLastSave="0" xr10:uidLastSave="{00000000-0000-0000-0000-000000000000}"/>
  <workbookProtection lockStructure="1" workbookAlgorithmName="SHA-512" workbookHashValue="kg3c4OmUWy9SO5+f65Y8axqhquhyxkYkn9MVzvM5O6z4Nbnlh8LxcIY+V8X+JZDwmoy7gOBpcxBqI6F9Q75TTQ==" workbookSaltValue="+XkCyU1Bmz+coCH8tYjngw==" workbookSpinCount="100000"/>
  <bookViews>
    <workbookView xr2:uid="{A24CDBD2-F776-4854-88D2-22671240FC5E}" windowHeight="13896" windowWidth="23256" xWindow="-108" yWindow="-108"/>
  </bookViews>
  <sheets>
    <sheet r:id="rId1" name="調査票" sheetId="4"/>
    <sheet r:id="rId2" name="集計（調査票から転記）" sheetId="5"/>
    <sheet r:id="rId3" name="転記作業用" sheetId="7" state="hidden"/>
  </sheets>
  <definedNames>
    <definedName localSheetId="0" name="_xlnm.Print_Area">調査票!$A$1:$O$170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N6" i="7" l="1"/>
  <c r="DY6" i="7"/>
  <c r="DZ6" i="7"/>
  <c r="G135" i="4"/>
  <c r="Z6" i="7" l="1"/>
  <c r="AA6" i="7"/>
  <c r="T6" i="7"/>
  <c r="U6" i="7"/>
  <c r="V6" i="7"/>
  <c r="W6" i="7"/>
  <c r="X6" i="7"/>
  <c r="Y6" i="7"/>
  <c r="S6" i="7"/>
  <c r="R6" i="7"/>
  <c r="Q6" i="7"/>
  <c r="P6" i="7"/>
  <c r="N6" i="7"/>
  <c r="M6" i="7"/>
  <c r="L6" i="7"/>
  <c r="B37" i="4"/>
  <c r="C45" i="4" s="1"/>
  <c r="DX6" i="7"/>
  <c r="DW6" i="7"/>
  <c r="DV6" i="7"/>
  <c r="DU6" i="7"/>
  <c r="DT6" i="7"/>
  <c r="DS6" i="7"/>
  <c r="DR6" i="7"/>
  <c r="DQ6" i="7"/>
  <c r="DP6" i="7"/>
  <c r="DO6" i="7"/>
  <c r="AQ6" i="7"/>
  <c r="AS6" i="7" s="1"/>
  <c r="AP6" i="7"/>
  <c r="AO6" i="7"/>
  <c r="AN6" i="7"/>
  <c r="AM6" i="7"/>
  <c r="AL6" i="7"/>
  <c r="AK6" i="7"/>
  <c r="AJ6" i="7"/>
  <c r="AI6" i="7"/>
  <c r="AH6" i="7"/>
  <c r="AG6" i="7"/>
  <c r="AF6" i="7"/>
  <c r="AE6" i="7"/>
  <c r="AD6" i="7"/>
  <c r="AC6" i="7"/>
  <c r="J6" i="7"/>
  <c r="I6" i="7"/>
  <c r="H6" i="7"/>
  <c r="G6" i="7"/>
  <c r="F6" i="7"/>
  <c r="E6" i="7"/>
  <c r="D6" i="7"/>
  <c r="C6" i="7"/>
  <c r="B6" i="7"/>
  <c r="A6" i="7"/>
  <c r="DO6" i="5"/>
  <c r="DN6" i="5"/>
  <c r="DM6" i="5"/>
  <c r="DL6" i="5"/>
  <c r="DK6" i="5"/>
  <c r="DJ6" i="5" l="1"/>
  <c r="K6" i="7"/>
  <c r="H6" i="5" s="1"/>
  <c r="BL6" i="5"/>
  <c r="AI6" i="5"/>
  <c r="AH6" i="5"/>
  <c r="DG6" i="5" l="1"/>
  <c r="DI6" i="5"/>
  <c r="DD6" i="5"/>
  <c r="DH6" i="5"/>
  <c r="DA6" i="5"/>
  <c r="DE6" i="5"/>
  <c r="DB6" i="5"/>
  <c r="DC6" i="5"/>
  <c r="DF6" i="5"/>
  <c r="B6" i="5"/>
  <c r="E6" i="5" s="1"/>
  <c r="EE6" i="7"/>
  <c r="ED6" i="7"/>
  <c r="EC6" i="7"/>
  <c r="EB6" i="7"/>
  <c r="EA6" i="7"/>
  <c r="DL6" i="7"/>
  <c r="DK6" i="7"/>
  <c r="DJ6" i="7"/>
  <c r="DI6" i="7"/>
  <c r="DH6" i="7"/>
  <c r="DG6" i="7"/>
  <c r="DF6" i="7"/>
  <c r="DE6" i="7"/>
  <c r="DD6" i="7"/>
  <c r="DC6" i="7"/>
  <c r="DB6" i="7"/>
  <c r="DA6" i="7"/>
  <c r="CZ6" i="7"/>
  <c r="CY6" i="7"/>
  <c r="CX6" i="7"/>
  <c r="CW6" i="7"/>
  <c r="CV6" i="7"/>
  <c r="CU6" i="7"/>
  <c r="CT6" i="7"/>
  <c r="CS6" i="7"/>
  <c r="CR6" i="7"/>
  <c r="CQ6" i="7"/>
  <c r="CP6" i="7"/>
  <c r="CO6" i="7"/>
  <c r="CN6" i="7"/>
  <c r="CM6" i="7"/>
  <c r="CL6" i="7"/>
  <c r="CK6" i="7"/>
  <c r="CI6" i="7"/>
  <c r="CH6" i="7"/>
  <c r="CG6" i="7"/>
  <c r="CF6" i="7"/>
  <c r="CE6" i="7"/>
  <c r="CD6" i="7"/>
  <c r="CC6" i="7"/>
  <c r="CB6" i="7"/>
  <c r="CA6" i="7"/>
  <c r="BZ6" i="7"/>
  <c r="BY6" i="7"/>
  <c r="BV6" i="7"/>
  <c r="BU6" i="7"/>
  <c r="BT6" i="7"/>
  <c r="BS6" i="7"/>
  <c r="BR6" i="7"/>
  <c r="BQ6" i="7"/>
  <c r="BP6" i="7"/>
  <c r="BO6" i="7"/>
  <c r="BN6" i="7"/>
  <c r="BM6" i="7"/>
  <c r="BL6" i="7"/>
  <c r="BK6" i="7"/>
  <c r="BJ6" i="7"/>
  <c r="BI6" i="7"/>
  <c r="BH6" i="7"/>
  <c r="BG6" i="7"/>
  <c r="BF6" i="7"/>
  <c r="BE6" i="7"/>
  <c r="BD6" i="7"/>
  <c r="BC6" i="7"/>
  <c r="BB6" i="7"/>
  <c r="BA6" i="7"/>
  <c r="AZ6" i="7"/>
  <c r="AY6" i="7"/>
  <c r="AX6" i="7"/>
  <c r="AW6" i="7"/>
  <c r="AV6" i="7"/>
  <c r="AU6" i="7"/>
  <c r="AT6" i="7"/>
  <c r="G6" i="5"/>
  <c r="F6" i="5" l="1"/>
  <c r="D6" i="5"/>
  <c r="C6" i="5"/>
  <c r="J18" i="4" l="1"/>
  <c r="L146" i="4"/>
  <c r="L147" i="4"/>
  <c r="L148" i="4"/>
  <c r="L149" i="4"/>
  <c r="L150" i="4"/>
  <c r="L151" i="4"/>
  <c r="L152" i="4"/>
  <c r="L153" i="4"/>
  <c r="L154" i="4"/>
  <c r="L145" i="4"/>
  <c r="AR6" i="7" l="1"/>
  <c r="A141" i="4"/>
  <c r="J155" i="4" s="1"/>
  <c r="I136" i="4"/>
  <c r="I137" i="4" s="1"/>
  <c r="M112" i="4"/>
  <c r="I83" i="4"/>
  <c r="L31" i="4"/>
  <c r="K21" i="4"/>
  <c r="A6" i="4"/>
  <c r="J6" i="4" s="1"/>
  <c r="CZ6" i="5" l="1"/>
  <c r="R6" i="5"/>
  <c r="AB6" i="7"/>
  <c r="BK6" i="5"/>
  <c r="I84" i="4"/>
  <c r="BW6" i="5"/>
  <c r="BS6" i="5"/>
  <c r="BU6" i="5"/>
  <c r="BT6" i="5"/>
  <c r="BM6" i="5"/>
  <c r="BN6" i="5"/>
  <c r="BP6" i="5"/>
  <c r="BV6" i="5"/>
  <c r="BQ6" i="5"/>
  <c r="BO6" i="5"/>
  <c r="BR6" i="5"/>
  <c r="CJ6" i="7"/>
  <c r="CS6" i="5"/>
  <c r="CR6" i="5"/>
  <c r="CQ6" i="5"/>
  <c r="CP6" i="5"/>
  <c r="CN6" i="5"/>
  <c r="CU6" i="5"/>
  <c r="CL6" i="5"/>
  <c r="CW6" i="5"/>
  <c r="CO6" i="5"/>
  <c r="CV6" i="5"/>
  <c r="CM6" i="5"/>
  <c r="CT6" i="5"/>
  <c r="BE6" i="5"/>
  <c r="BD6" i="5"/>
  <c r="BG6" i="5"/>
  <c r="BF6" i="5"/>
  <c r="BC6" i="5"/>
  <c r="BB6" i="5"/>
  <c r="BI6" i="5"/>
  <c r="BH6" i="5"/>
  <c r="AZ6" i="5"/>
  <c r="AY6" i="5"/>
  <c r="AX6" i="5"/>
  <c r="BA6" i="5"/>
  <c r="Q6" i="5"/>
  <c r="J6" i="5"/>
  <c r="I6" i="5"/>
  <c r="K6" i="5"/>
  <c r="N6" i="5"/>
  <c r="P6" i="5"/>
  <c r="L6" i="5"/>
  <c r="O6" i="5"/>
  <c r="M6" i="5"/>
  <c r="V6" i="5"/>
  <c r="AD6" i="5"/>
  <c r="W6" i="5"/>
  <c r="AE6" i="5"/>
  <c r="T6" i="5"/>
  <c r="X6" i="5"/>
  <c r="AF6" i="5"/>
  <c r="AB6" i="5"/>
  <c r="Y6" i="5"/>
  <c r="AG6" i="5"/>
  <c r="Z6" i="5"/>
  <c r="S6" i="5"/>
  <c r="AA6" i="5"/>
  <c r="U6" i="5"/>
  <c r="AC6" i="5"/>
  <c r="CK6" i="5"/>
  <c r="CE6" i="5"/>
  <c r="CJ6" i="5"/>
  <c r="CD6" i="5"/>
  <c r="CY6" i="5"/>
  <c r="CC6" i="5"/>
  <c r="CB6" i="5"/>
  <c r="CI6" i="5"/>
  <c r="CA6" i="5"/>
  <c r="CX6" i="5"/>
  <c r="CH6" i="5"/>
  <c r="BZ6" i="5"/>
  <c r="CG6" i="5"/>
  <c r="BY6" i="5"/>
  <c r="CF6" i="5"/>
  <c r="BX6" i="5"/>
  <c r="DM6" i="7"/>
  <c r="BJ6" i="5"/>
  <c r="AN6" i="5"/>
  <c r="AU6" i="5"/>
  <c r="AM6" i="5"/>
  <c r="AS6" i="5"/>
  <c r="AT6" i="5"/>
  <c r="AL6" i="5"/>
  <c r="AK6" i="5"/>
  <c r="AR6" i="5"/>
  <c r="AQ6" i="5"/>
  <c r="AP6" i="5"/>
  <c r="AV6" i="5"/>
  <c r="AW6" i="5"/>
  <c r="AO6" i="5"/>
  <c r="AJ6" i="5"/>
  <c r="BW6" i="7"/>
  <c r="BX6" i="7" s="1"/>
  <c r="DP6" i="5" l="1"/>
</calcChain>
</file>

<file path=xl/sharedStrings.xml><?xml version="1.0" encoding="utf-8"?>
<sst xmlns="http://schemas.openxmlformats.org/spreadsheetml/2006/main" count="643" uniqueCount="319">
  <si>
    <t>居所変更実態調査</t>
    <rPh sb="0" eb="2">
      <t>キョショ</t>
    </rPh>
    <rPh sb="2" eb="4">
      <t>ヘンコウ</t>
    </rPh>
    <rPh sb="4" eb="8">
      <t>ジッタイチョウサ</t>
    </rPh>
    <phoneticPr fontId="1"/>
  </si>
  <si>
    <t>の中に、ご回答ください。</t>
    <rPh sb="1" eb="2">
      <t>ナカ</t>
    </rPh>
    <rPh sb="5" eb="7">
      <t>カイトウ</t>
    </rPh>
    <phoneticPr fontId="1"/>
  </si>
  <si>
    <t>１．住宅型有料老人ホーム</t>
    <rPh sb="2" eb="5">
      <t>ジュウタクガタ</t>
    </rPh>
    <rPh sb="5" eb="7">
      <t>ユウリョウ</t>
    </rPh>
    <rPh sb="7" eb="9">
      <t>ロウジン</t>
    </rPh>
    <phoneticPr fontId="11"/>
  </si>
  <si>
    <t>２．軽費老人ホーム（特定施設除く）</t>
    <rPh sb="2" eb="6">
      <t>ケイヒロウジン</t>
    </rPh>
    <rPh sb="10" eb="14">
      <t>トクテイシセツ</t>
    </rPh>
    <rPh sb="14" eb="15">
      <t>ノゾ</t>
    </rPh>
    <phoneticPr fontId="11"/>
  </si>
  <si>
    <t>７．介護老人保健施設</t>
    <rPh sb="2" eb="10">
      <t>カイゴロウジンホケンシセツ</t>
    </rPh>
    <phoneticPr fontId="11"/>
  </si>
  <si>
    <r>
      <t>３．</t>
    </r>
    <r>
      <rPr>
        <sz val="9"/>
        <rFont val="游ゴシック"/>
        <family val="3"/>
        <charset val="128"/>
        <scheme val="minor"/>
      </rPr>
      <t>サービス付き高齢者向け住宅（特定施設除く）</t>
    </r>
    <rPh sb="6" eb="7">
      <t>ツ</t>
    </rPh>
    <rPh sb="8" eb="11">
      <t>コウレイシャ</t>
    </rPh>
    <rPh sb="11" eb="12">
      <t>ム</t>
    </rPh>
    <rPh sb="13" eb="15">
      <t>ジュウタク</t>
    </rPh>
    <rPh sb="16" eb="18">
      <t>トクテイ</t>
    </rPh>
    <rPh sb="18" eb="20">
      <t>シセツ</t>
    </rPh>
    <rPh sb="20" eb="21">
      <t>ノゾ</t>
    </rPh>
    <phoneticPr fontId="11"/>
  </si>
  <si>
    <t>※本調査では、上記のサービス種別をまとめて「施設等」と表記します。</t>
    <rPh sb="1" eb="4">
      <t>ホンチョウサ</t>
    </rPh>
    <rPh sb="7" eb="9">
      <t>ジョウキ</t>
    </rPh>
    <rPh sb="14" eb="16">
      <t>シュベツ</t>
    </rPh>
    <rPh sb="22" eb="24">
      <t>シセツ</t>
    </rPh>
    <rPh sb="24" eb="25">
      <t>トウ</t>
    </rPh>
    <rPh sb="27" eb="29">
      <t>ヒョウキ</t>
    </rPh>
    <phoneticPr fontId="11"/>
  </si>
  <si>
    <t>問２　貴施設等の概要について、以下にご記入ください。</t>
    <rPh sb="0" eb="1">
      <t>トイ</t>
    </rPh>
    <rPh sb="3" eb="4">
      <t>キ</t>
    </rPh>
    <rPh sb="4" eb="6">
      <t>シセツ</t>
    </rPh>
    <rPh sb="6" eb="7">
      <t>トウ</t>
    </rPh>
    <rPh sb="8" eb="10">
      <t>ガイヨウ</t>
    </rPh>
    <rPh sb="15" eb="17">
      <t>イカ</t>
    </rPh>
    <rPh sb="19" eb="21">
      <t>キニュウ</t>
    </rPh>
    <phoneticPr fontId="1"/>
  </si>
  <si>
    <t>　1) 施設等の名称</t>
    <rPh sb="4" eb="6">
      <t>シセツ</t>
    </rPh>
    <rPh sb="6" eb="7">
      <t>トウ</t>
    </rPh>
    <rPh sb="8" eb="10">
      <t>メイショウ</t>
    </rPh>
    <phoneticPr fontId="11"/>
  </si>
  <si>
    <t>　2) 定員数など</t>
    <rPh sb="4" eb="7">
      <t>テイインスウ</t>
    </rPh>
    <phoneticPr fontId="11"/>
  </si>
  <si>
    <t>　3) 入所・入居者数</t>
    <rPh sb="2" eb="4">
      <t>シセツ</t>
    </rPh>
    <rPh sb="4" eb="6">
      <t>ニュウショ</t>
    </rPh>
    <rPh sb="7" eb="10">
      <t>ニュウキョシャ</t>
    </rPh>
    <rPh sb="10" eb="11">
      <t>スウ</t>
    </rPh>
    <phoneticPr fontId="11"/>
  </si>
  <si>
    <t>人</t>
    <rPh sb="0" eb="1">
      <t>ニン</t>
    </rPh>
    <phoneticPr fontId="1"/>
  </si>
  <si>
    <t>　4) （貴施設等の）待機者数</t>
    <rPh sb="5" eb="6">
      <t>キ</t>
    </rPh>
    <rPh sb="6" eb="8">
      <t>シセツ</t>
    </rPh>
    <rPh sb="8" eb="9">
      <t>トウ</t>
    </rPh>
    <rPh sb="11" eb="14">
      <t>タイキシャ</t>
    </rPh>
    <rPh sb="14" eb="15">
      <t>スウ</t>
    </rPh>
    <phoneticPr fontId="11"/>
  </si>
  <si>
    <t>※ 4)と5)は、該当者がいない場合は「０」を、不明の場合は「-」を記載してください。</t>
    <phoneticPr fontId="11"/>
  </si>
  <si>
    <t>自立</t>
    <rPh sb="0" eb="2">
      <t>ジリツ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</si>
  <si>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</si>
  <si>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</si>
  <si>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</si>
  <si>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</si>
  <si>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</si>
  <si>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</si>
  <si>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</si>
  <si>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申請中・
不明</t>
    <rPh sb="0" eb="3">
      <t>シンセイチュウ</t>
    </rPh>
    <rPh sb="5" eb="7">
      <t>フメイ</t>
    </rPh>
    <phoneticPr fontId="1"/>
  </si>
  <si>
    <t>　1) 点滴の管理</t>
    <rPh sb="4" eb="6">
      <t>テンテキ</t>
    </rPh>
    <rPh sb="7" eb="9">
      <t>カンリ</t>
    </rPh>
    <phoneticPr fontId="1"/>
  </si>
  <si>
    <t>　8) 疼痛の看護</t>
    <phoneticPr fontId="1"/>
  </si>
  <si>
    <t>　2) 中心静脈栄養</t>
    <rPh sb="4" eb="6">
      <t>チュウシン</t>
    </rPh>
    <rPh sb="6" eb="8">
      <t>ジョウミャク</t>
    </rPh>
    <rPh sb="8" eb="10">
      <t>エイヨウ</t>
    </rPh>
    <phoneticPr fontId="1"/>
  </si>
  <si>
    <t>　9) 経管栄養</t>
    <rPh sb="4" eb="8">
      <t>ケイカンエイヨウ</t>
    </rPh>
    <phoneticPr fontId="1"/>
  </si>
  <si>
    <t>　3) 透析</t>
    <rPh sb="4" eb="6">
      <t>トウセキ</t>
    </rPh>
    <phoneticPr fontId="1"/>
  </si>
  <si>
    <t>　10) モニター測定</t>
    <rPh sb="9" eb="11">
      <t>ソクテイ</t>
    </rPh>
    <phoneticPr fontId="1"/>
  </si>
  <si>
    <t>　4) ストーマの処置</t>
    <rPh sb="9" eb="11">
      <t>ショチ</t>
    </rPh>
    <phoneticPr fontId="1"/>
  </si>
  <si>
    <t>　11) 褥瘡の処置</t>
    <rPh sb="5" eb="7">
      <t>ジョクソウ</t>
    </rPh>
    <rPh sb="8" eb="10">
      <t>ショチ</t>
    </rPh>
    <phoneticPr fontId="1"/>
  </si>
  <si>
    <t>　5)  酸素療法</t>
    <rPh sb="5" eb="7">
      <t>サンソ</t>
    </rPh>
    <rPh sb="7" eb="9">
      <t>リョウホウ</t>
    </rPh>
    <phoneticPr fontId="1"/>
  </si>
  <si>
    <t>　12) カテーテル</t>
    <phoneticPr fontId="1"/>
  </si>
  <si>
    <t>　6)  レスピレーター</t>
    <phoneticPr fontId="1"/>
  </si>
  <si>
    <t>　13) 喀痰吸引</t>
    <phoneticPr fontId="1"/>
  </si>
  <si>
    <t>　7)  気管切開の処置</t>
    <rPh sb="5" eb="7">
      <t>キカン</t>
    </rPh>
    <rPh sb="7" eb="9">
      <t>セッカイ</t>
    </rPh>
    <rPh sb="10" eb="12">
      <t>ショチ</t>
    </rPh>
    <phoneticPr fontId="1"/>
  </si>
  <si>
    <t>　14) インスリン注射</t>
    <phoneticPr fontId="1"/>
  </si>
  <si>
    <t>　15) 上記に対応可能な
　　   医療処置はない</t>
    <rPh sb="5" eb="7">
      <t>ジョウキ</t>
    </rPh>
    <rPh sb="8" eb="12">
      <t>タイオウカノウ</t>
    </rPh>
    <rPh sb="19" eb="23">
      <t>イリョウショチ</t>
    </rPh>
    <phoneticPr fontId="1"/>
  </si>
  <si>
    <t>　問４の医療処置を受けている入所・入居者の合計（実人数）</t>
    <rPh sb="1" eb="2">
      <t>トイ</t>
    </rPh>
    <rPh sb="4" eb="8">
      <t>イリョウショチ</t>
    </rPh>
    <rPh sb="9" eb="10">
      <t>ウ</t>
    </rPh>
    <rPh sb="14" eb="16">
      <t>ニュウショ</t>
    </rPh>
    <rPh sb="17" eb="20">
      <t>ニュウキョシャ</t>
    </rPh>
    <rPh sb="21" eb="23">
      <t>ゴウケイ</t>
    </rPh>
    <rPh sb="24" eb="27">
      <t>ジツニンズウ</t>
    </rPh>
    <phoneticPr fontId="1"/>
  </si>
  <si>
    <t>人</t>
    <rPh sb="0" eb="1">
      <t>ニン</t>
    </rPh>
    <phoneticPr fontId="11"/>
  </si>
  <si>
    <r>
      <t>ここからは、</t>
    </r>
    <r>
      <rPr>
        <b/>
        <u/>
        <sz val="10"/>
        <color theme="1"/>
        <rFont val="游ゴシック"/>
        <family val="3"/>
        <charset val="128"/>
        <scheme val="minor"/>
      </rPr>
      <t>過去１年間の新規の入所・入居者</t>
    </r>
    <r>
      <rPr>
        <sz val="10"/>
        <color theme="1"/>
        <rFont val="游ゴシック"/>
        <family val="3"/>
        <charset val="128"/>
        <scheme val="minor"/>
      </rPr>
      <t>についてお伺いします。</t>
    </r>
    <rPh sb="6" eb="8">
      <t>カコ</t>
    </rPh>
    <rPh sb="9" eb="11">
      <t>ネンカン</t>
    </rPh>
    <rPh sb="12" eb="14">
      <t>シンキ</t>
    </rPh>
    <rPh sb="15" eb="17">
      <t>ニュウショ</t>
    </rPh>
    <rPh sb="18" eb="21">
      <t>ニュウキョシャ</t>
    </rPh>
    <rPh sb="26" eb="27">
      <t>ウカガ</t>
    </rPh>
    <phoneticPr fontId="11"/>
  </si>
  <si>
    <t>※ 貴施設等に入所・入居している方で、一時的な入院等で貴施設等に戻った方は含めないでください。</t>
  </si>
  <si>
    <t>新規の入所・入居者数（合計★）</t>
    <rPh sb="0" eb="2">
      <t>シンキ</t>
    </rPh>
    <rPh sb="3" eb="5">
      <t>ニュウショ</t>
    </rPh>
    <rPh sb="6" eb="9">
      <t>ニュウキョシャ</t>
    </rPh>
    <rPh sb="9" eb="10">
      <t>スウ</t>
    </rPh>
    <rPh sb="11" eb="13">
      <t>ゴウケイ</t>
    </rPh>
    <phoneticPr fontId="11"/>
  </si>
  <si>
    <t>※「合計★」と、問６「新規の入所・入居者数（合計★）」が一致することをご確認ください。</t>
    <phoneticPr fontId="1"/>
  </si>
  <si>
    <t>※ 一時的な入院の後に貴施設等に入所・入居した場合は入院前の居場所をご記入ください。入院前の居場所が
　わからない場合は、「12)病院」を選択してください。</t>
    <rPh sb="2" eb="5">
      <t>イチジテキ</t>
    </rPh>
    <rPh sb="6" eb="8">
      <t>ニュウイン</t>
    </rPh>
    <rPh sb="9" eb="10">
      <t>ノチ</t>
    </rPh>
    <rPh sb="42" eb="45">
      <t>ニュウインマエ</t>
    </rPh>
    <rPh sb="46" eb="49">
      <t>イバショ</t>
    </rPh>
    <rPh sb="57" eb="59">
      <t>バアイ</t>
    </rPh>
    <rPh sb="65" eb="67">
      <t>ビョウイン</t>
    </rPh>
    <rPh sb="69" eb="71">
      <t>センタク</t>
    </rPh>
    <phoneticPr fontId="1"/>
  </si>
  <si>
    <t>※「1）自宅」に、ショートステイの長期利用者の入所・入居も含みます。</t>
    <rPh sb="21" eb="22">
      <t>シャ</t>
    </rPh>
    <phoneticPr fontId="1"/>
  </si>
  <si>
    <t>市（区町村）内</t>
    <rPh sb="0" eb="1">
      <t>シ</t>
    </rPh>
    <rPh sb="2" eb="3">
      <t>ク</t>
    </rPh>
    <rPh sb="3" eb="5">
      <t>チョウソン</t>
    </rPh>
    <rPh sb="6" eb="7">
      <t>ナイ</t>
    </rPh>
    <phoneticPr fontId="11"/>
  </si>
  <si>
    <t>市（区町村）外</t>
    <rPh sb="0" eb="1">
      <t>シ</t>
    </rPh>
    <rPh sb="2" eb="3">
      <t>ク</t>
    </rPh>
    <rPh sb="3" eb="5">
      <t>チョウソン</t>
    </rPh>
    <rPh sb="6" eb="7">
      <t>ガイ</t>
    </rPh>
    <phoneticPr fontId="11"/>
  </si>
  <si>
    <r>
      <t xml:space="preserve">　1) 自宅 </t>
    </r>
    <r>
      <rPr>
        <sz val="9"/>
        <color theme="1"/>
        <rFont val="游ゴシック"/>
        <family val="3"/>
        <charset val="128"/>
        <scheme val="minor"/>
      </rPr>
      <t>（※ 兄弟・子ども・親戚等の家含む）</t>
    </r>
    <rPh sb="4" eb="6">
      <t>ジタク</t>
    </rPh>
    <rPh sb="10" eb="12">
      <t>キョウダイ</t>
    </rPh>
    <rPh sb="13" eb="14">
      <t>コ</t>
    </rPh>
    <rPh sb="17" eb="19">
      <t>シンセキ</t>
    </rPh>
    <rPh sb="19" eb="20">
      <t>トウ</t>
    </rPh>
    <rPh sb="21" eb="22">
      <t>イエ</t>
    </rPh>
    <rPh sb="22" eb="23">
      <t>フク</t>
    </rPh>
    <phoneticPr fontId="1"/>
  </si>
  <si>
    <t>　2) 住宅型有料老人ホーム</t>
    <phoneticPr fontId="1"/>
  </si>
  <si>
    <r>
      <t>　3）軽費老人ホーム</t>
    </r>
    <r>
      <rPr>
        <sz val="9"/>
        <color theme="1"/>
        <rFont val="游ゴシック"/>
        <family val="3"/>
        <charset val="128"/>
        <scheme val="minor"/>
      </rPr>
      <t>（特定施設除く）</t>
    </r>
    <phoneticPr fontId="1"/>
  </si>
  <si>
    <r>
      <t>　4) サービス付き高齢者向け住宅</t>
    </r>
    <r>
      <rPr>
        <sz val="9"/>
        <color theme="1"/>
        <rFont val="游ゴシック"/>
        <family val="3"/>
        <charset val="128"/>
        <scheme val="minor"/>
      </rPr>
      <t>（特定施設除く）</t>
    </r>
    <phoneticPr fontId="1"/>
  </si>
  <si>
    <t>　8) 介護老人保健施設</t>
    <phoneticPr fontId="1"/>
  </si>
  <si>
    <r>
      <t>　12) 病院・診療所</t>
    </r>
    <r>
      <rPr>
        <sz val="9"/>
        <rFont val="游ゴシック"/>
        <family val="3"/>
        <charset val="128"/>
        <scheme val="minor"/>
      </rPr>
      <t>（一時的な入院を除く）</t>
    </r>
    <rPh sb="5" eb="7">
      <t>ビョウイン</t>
    </rPh>
    <rPh sb="8" eb="11">
      <t>シンリョウジョ</t>
    </rPh>
    <rPh sb="12" eb="15">
      <t>イチジテキ</t>
    </rPh>
    <rPh sb="16" eb="18">
      <t>ニュウイン</t>
    </rPh>
    <rPh sb="19" eb="20">
      <t>ノゾ</t>
    </rPh>
    <phoneticPr fontId="1"/>
  </si>
  <si>
    <t>　13) その他</t>
    <phoneticPr fontId="1"/>
  </si>
  <si>
    <t>　14) 入居・入所する前の居場所を把握していない</t>
    <rPh sb="18" eb="20">
      <t>ハアク</t>
    </rPh>
    <phoneticPr fontId="1"/>
  </si>
  <si>
    <t>　合計★</t>
    <phoneticPr fontId="1"/>
  </si>
  <si>
    <r>
      <t>ここからは、</t>
    </r>
    <r>
      <rPr>
        <b/>
        <u/>
        <sz val="10"/>
        <color theme="1"/>
        <rFont val="游ゴシック"/>
        <family val="3"/>
        <charset val="128"/>
        <scheme val="minor"/>
      </rPr>
      <t>過去１年間の退去者</t>
    </r>
    <r>
      <rPr>
        <sz val="10"/>
        <color theme="1"/>
        <rFont val="游ゴシック"/>
        <family val="3"/>
        <charset val="128"/>
        <scheme val="minor"/>
      </rPr>
      <t>についてお伺いします。</t>
    </r>
    <rPh sb="6" eb="8">
      <t>カコ</t>
    </rPh>
    <rPh sb="9" eb="11">
      <t>ネンカン</t>
    </rPh>
    <rPh sb="12" eb="15">
      <t>タイキョシャ</t>
    </rPh>
    <rPh sb="20" eb="21">
      <t>ウカガ</t>
    </rPh>
    <phoneticPr fontId="11"/>
  </si>
  <si>
    <t>※ 「死亡」には、「貴施設等で亡くなられた方」に加え、「病院等への搬送後に死亡された方」も含みます。</t>
    <rPh sb="3" eb="5">
      <t>シボウ</t>
    </rPh>
    <rPh sb="10" eb="11">
      <t>キ</t>
    </rPh>
    <rPh sb="45" eb="46">
      <t>フク</t>
    </rPh>
    <phoneticPr fontId="1"/>
  </si>
  <si>
    <t>退去者数（合計）※死亡を含む</t>
    <rPh sb="0" eb="3">
      <t>タイキョシャ</t>
    </rPh>
    <rPh sb="3" eb="4">
      <t>スウ</t>
    </rPh>
    <rPh sb="5" eb="7">
      <t>ゴウケイ</t>
    </rPh>
    <rPh sb="9" eb="11">
      <t>シボウ</t>
    </rPh>
    <rPh sb="12" eb="13">
      <t>フク</t>
    </rPh>
    <phoneticPr fontId="11"/>
  </si>
  <si>
    <t>人　☆</t>
    <rPh sb="0" eb="1">
      <t>ニン</t>
    </rPh>
    <phoneticPr fontId="11"/>
  </si>
  <si>
    <t>※死亡した人については、「①退去者」欄ではなく、「②貴施設等での死亡」欄にその人数をご記入ください。</t>
    <rPh sb="1" eb="3">
      <t>シボウ</t>
    </rPh>
    <rPh sb="5" eb="6">
      <t>ヒト</t>
    </rPh>
    <rPh sb="14" eb="17">
      <t>タイキョシャ</t>
    </rPh>
    <rPh sb="18" eb="19">
      <t>ラン</t>
    </rPh>
    <rPh sb="26" eb="27">
      <t>キ</t>
    </rPh>
    <rPh sb="27" eb="29">
      <t>シセツ</t>
    </rPh>
    <rPh sb="29" eb="30">
      <t>トウ</t>
    </rPh>
    <rPh sb="32" eb="34">
      <t>シボウ</t>
    </rPh>
    <rPh sb="35" eb="36">
      <t>ラン</t>
    </rPh>
    <rPh sb="39" eb="41">
      <t>ニンズウ</t>
    </rPh>
    <rPh sb="43" eb="45">
      <t>キニュウ</t>
    </rPh>
    <phoneticPr fontId="11"/>
  </si>
  <si>
    <t>※「合計☆」と、問８の「退去者数（合計）」が一致することをご確認ください。</t>
    <rPh sb="2" eb="4">
      <t>ゴウケイ</t>
    </rPh>
    <rPh sb="8" eb="9">
      <t>トイ</t>
    </rPh>
    <rPh sb="12" eb="15">
      <t>タイキョシャ</t>
    </rPh>
    <rPh sb="15" eb="16">
      <t>スウ</t>
    </rPh>
    <rPh sb="17" eb="19">
      <t>ゴウケイ</t>
    </rPh>
    <rPh sb="22" eb="24">
      <t>イッチ</t>
    </rPh>
    <rPh sb="30" eb="32">
      <t>カクニン</t>
    </rPh>
    <phoneticPr fontId="11"/>
  </si>
  <si>
    <t>①退去者</t>
    <rPh sb="1" eb="4">
      <t>タイキョシャ</t>
    </rPh>
    <phoneticPr fontId="1"/>
  </si>
  <si>
    <t>申請中・不明</t>
    <rPh sb="0" eb="2">
      <t>シンセイ</t>
    </rPh>
    <rPh sb="2" eb="3">
      <t>チュウ</t>
    </rPh>
    <rPh sb="4" eb="6">
      <t>フメイ</t>
    </rPh>
    <phoneticPr fontId="1"/>
  </si>
  <si>
    <t>問10　問８でご記入いただいた過去1年間の退去者について、退去先別の人数をご記入ください。</t>
    <rPh sb="0" eb="1">
      <t>トイ</t>
    </rPh>
    <rPh sb="4" eb="5">
      <t>トイ</t>
    </rPh>
    <rPh sb="8" eb="10">
      <t>キニュウ</t>
    </rPh>
    <rPh sb="15" eb="17">
      <t>カコ</t>
    </rPh>
    <rPh sb="18" eb="20">
      <t>ネンカン</t>
    </rPh>
    <rPh sb="21" eb="24">
      <t>タイキョシャ</t>
    </rPh>
    <rPh sb="29" eb="33">
      <t>タイキョサキベツ</t>
    </rPh>
    <rPh sb="34" eb="36">
      <t>ニンズウ</t>
    </rPh>
    <rPh sb="38" eb="40">
      <t>キニュウ</t>
    </rPh>
    <phoneticPr fontId="11"/>
  </si>
  <si>
    <t>※ 一時的に入院して貴施設等以外の居場所に移った場合は、退院後の居場所をご記入ください。</t>
  </si>
  <si>
    <t>※「合計☆」と、問８の「退去者数（合計）」、問９の「合計☆」が一致することをご確認ください。</t>
    <rPh sb="22" eb="23">
      <t>トイ</t>
    </rPh>
    <rPh sb="26" eb="28">
      <t>ゴウケイ</t>
    </rPh>
    <phoneticPr fontId="1"/>
  </si>
  <si>
    <t>　1) 自宅 （※ 兄弟・子ども・親戚等の家含む）</t>
    <rPh sb="4" eb="6">
      <t>ジタク</t>
    </rPh>
    <rPh sb="10" eb="12">
      <t>キョウダイ</t>
    </rPh>
    <rPh sb="13" eb="14">
      <t>コ</t>
    </rPh>
    <rPh sb="17" eb="19">
      <t>シンセキ</t>
    </rPh>
    <rPh sb="19" eb="20">
      <t>トウ</t>
    </rPh>
    <rPh sb="21" eb="22">
      <t>イエ</t>
    </rPh>
    <rPh sb="22" eb="23">
      <t>フク</t>
    </rPh>
    <phoneticPr fontId="1"/>
  </si>
  <si>
    <t>　3）軽費老人ホーム（特定施設除く）</t>
    <phoneticPr fontId="1"/>
  </si>
  <si>
    <t>　4) サービス付き高齢者向け住宅（特定施設除く）</t>
    <phoneticPr fontId="1"/>
  </si>
  <si>
    <t>　10) 病院・診療所（上記「9」を除く）
　　※一時的な入院は含みません。</t>
    <rPh sb="5" eb="7">
      <t>ビョウイン</t>
    </rPh>
    <rPh sb="8" eb="11">
      <t>シンリョウジョ</t>
    </rPh>
    <rPh sb="12" eb="14">
      <t>ジョウキ</t>
    </rPh>
    <rPh sb="18" eb="19">
      <t>ノゾ</t>
    </rPh>
    <rPh sb="25" eb="28">
      <t>イチジテキ</t>
    </rPh>
    <rPh sb="29" eb="31">
      <t>ニュウイン</t>
    </rPh>
    <rPh sb="32" eb="33">
      <t>フク</t>
    </rPh>
    <phoneticPr fontId="1"/>
  </si>
  <si>
    <t>　14) 行先を把握していない</t>
    <rPh sb="5" eb="7">
      <t>イキサキ</t>
    </rPh>
    <rPh sb="8" eb="10">
      <t>ハアク</t>
    </rPh>
    <phoneticPr fontId="1"/>
  </si>
  <si>
    <t>　合計☆</t>
    <phoneticPr fontId="1"/>
  </si>
  <si>
    <t>※死亡した方は除く、退去者についてお答えください。</t>
    <rPh sb="1" eb="3">
      <t>シボウ</t>
    </rPh>
    <rPh sb="5" eb="6">
      <t>カタ</t>
    </rPh>
    <rPh sb="7" eb="8">
      <t>ノゾ</t>
    </rPh>
    <rPh sb="10" eb="12">
      <t>タイキョ</t>
    </rPh>
    <rPh sb="12" eb="13">
      <t>シャ</t>
    </rPh>
    <rPh sb="18" eb="19">
      <t>コタ</t>
    </rPh>
    <phoneticPr fontId="1"/>
  </si>
  <si>
    <t>３つまで〇</t>
    <phoneticPr fontId="1"/>
  </si>
  <si>
    <t>　1) 必要な生活支援が発生・増大したから</t>
    <rPh sb="4" eb="6">
      <t>ヒツヨウ</t>
    </rPh>
    <rPh sb="7" eb="9">
      <t>セイカツ</t>
    </rPh>
    <rPh sb="9" eb="11">
      <t>シエン</t>
    </rPh>
    <rPh sb="12" eb="14">
      <t>ハッセイ</t>
    </rPh>
    <rPh sb="15" eb="17">
      <t>ゾウダイ</t>
    </rPh>
    <phoneticPr fontId="1"/>
  </si>
  <si>
    <t>　2) 必要な身体介護が発生・増大したから</t>
    <phoneticPr fontId="1"/>
  </si>
  <si>
    <t>　4) 医療的ケア・医療処置の必要性が高まったから</t>
    <phoneticPr fontId="1"/>
  </si>
  <si>
    <t>　5) 「1」～「4」以外の状態像が悪化したから</t>
    <phoneticPr fontId="1"/>
  </si>
  <si>
    <t>　6) 入所・入居者の状態等が改善したから</t>
    <phoneticPr fontId="1"/>
  </si>
  <si>
    <r>
      <t>　7)</t>
    </r>
    <r>
      <rPr>
        <sz val="9"/>
        <color theme="1"/>
        <rFont val="游ゴシック"/>
        <family val="3"/>
        <charset val="128"/>
        <scheme val="minor"/>
      </rPr>
      <t xml:space="preserve"> 入所・入居者が、必要な居宅サービスの利用を望まなかったから</t>
    </r>
    <phoneticPr fontId="1"/>
  </si>
  <si>
    <t>　8) 費用負担が重くなったから</t>
    <phoneticPr fontId="1"/>
  </si>
  <si>
    <t>　9) 本人が希望したから</t>
    <rPh sb="4" eb="6">
      <t>ホンニン</t>
    </rPh>
    <rPh sb="7" eb="9">
      <t>キボウ</t>
    </rPh>
    <phoneticPr fontId="1"/>
  </si>
  <si>
    <t>　10) その他</t>
    <phoneticPr fontId="1"/>
  </si>
  <si>
    <t>合計</t>
    <rPh sb="0" eb="2">
      <t>ゴウケイ</t>
    </rPh>
    <phoneticPr fontId="1"/>
  </si>
  <si>
    <t>※１人でも受け入れが可能であれば、○とご記入ください。</t>
    <rPh sb="2" eb="3">
      <t>ニン</t>
    </rPh>
    <rPh sb="5" eb="6">
      <t>ウ</t>
    </rPh>
    <rPh sb="7" eb="8">
      <t>イ</t>
    </rPh>
    <rPh sb="10" eb="12">
      <t>カノウ</t>
    </rPh>
    <rPh sb="20" eb="22">
      <t>キニュウ</t>
    </rPh>
    <phoneticPr fontId="1"/>
  </si>
  <si>
    <t>※病院等への搬送後に死亡した場合、搬送先で死亡したケースは「②貴施設等での死亡」、
　搬送先からの転院等の後に死亡した場合は「①退去者」に含めてください。</t>
    <rPh sb="10" eb="12">
      <t>シボウ</t>
    </rPh>
    <rPh sb="14" eb="16">
      <t>バアイ</t>
    </rPh>
    <rPh sb="51" eb="52">
      <t>トウ</t>
    </rPh>
    <rPh sb="53" eb="54">
      <t>ノチ</t>
    </rPh>
    <phoneticPr fontId="1"/>
  </si>
  <si>
    <t>※搬送先からの転院等の後に死亡した場合は、死亡ではなく「居所変更」として、該当する行先にカウントして
　ください。</t>
    <rPh sb="9" eb="10">
      <t>トウ</t>
    </rPh>
    <rPh sb="11" eb="12">
      <t>ノチ</t>
    </rPh>
    <rPh sb="21" eb="23">
      <t>シボウ</t>
    </rPh>
    <phoneticPr fontId="1"/>
  </si>
  <si>
    <r>
      <t>　15) 死亡</t>
    </r>
    <r>
      <rPr>
        <sz val="9"/>
        <rFont val="游ゴシック"/>
        <family val="3"/>
        <charset val="128"/>
        <scheme val="minor"/>
      </rPr>
      <t>（※搬送先での死亡を含む）</t>
    </r>
    <rPh sb="5" eb="7">
      <t>シボウ</t>
    </rPh>
    <rPh sb="9" eb="12">
      <t>ハンソウサキ</t>
    </rPh>
    <rPh sb="14" eb="16">
      <t>シボウ</t>
    </rPh>
    <rPh sb="17" eb="18">
      <t>フク</t>
    </rPh>
    <phoneticPr fontId="1"/>
  </si>
  <si>
    <t>設問No.→</t>
    <rPh sb="0" eb="2">
      <t>セツモン</t>
    </rPh>
    <phoneticPr fontId="1"/>
  </si>
  <si>
    <t>Q1 ｻｰﾋﾞｽ種別</t>
  </si>
  <si>
    <t>Q2-1 施設等の名称</t>
    <rPh sb="5" eb="7">
      <t>シセツ</t>
    </rPh>
    <rPh sb="7" eb="8">
      <t>トウ</t>
    </rPh>
    <rPh sb="9" eb="11">
      <t>メイショウ</t>
    </rPh>
    <phoneticPr fontId="21"/>
  </si>
  <si>
    <t>Q2-2 定員数</t>
  </si>
  <si>
    <t>Q2-2sq 定員数_単位</t>
  </si>
  <si>
    <t>Q2-3 入所・入居者数</t>
    <rPh sb="8" eb="11">
      <t>ニュウキョシャ</t>
    </rPh>
    <rPh sb="11" eb="12">
      <t>スウ</t>
    </rPh>
    <phoneticPr fontId="21"/>
  </si>
  <si>
    <t>Q2-4 待機者数</t>
  </si>
  <si>
    <t>Q2-5 特別養護老人ﾎｰﾑの待機者数</t>
  </si>
  <si>
    <t>Q3-1 入所者数_自立</t>
  </si>
  <si>
    <t>Q3-2 入所者数_要支援1</t>
  </si>
  <si>
    <t>Q3-3 入所者数_要支援2</t>
  </si>
  <si>
    <t>Q3-4 入所者数_要介護1</t>
  </si>
  <si>
    <t>Q3-5 入所者数_要介護2</t>
  </si>
  <si>
    <t>Q3-6 入所者数_要介護3</t>
  </si>
  <si>
    <t>Q3-7 入所者数_要介護4</t>
  </si>
  <si>
    <t>Q3-8 入所者数_要介護5</t>
  </si>
  <si>
    <t>Q3-9 入所者数_申請中・不明</t>
    <rPh sb="14" eb="16">
      <t>フメイ</t>
    </rPh>
    <phoneticPr fontId="21"/>
  </si>
  <si>
    <t>Q4-1 医療処置数_点滴の管理</t>
  </si>
  <si>
    <t>Q4-2 医療処置数_中心静脈栄養</t>
  </si>
  <si>
    <t>Q4-3 医療処置数_透析</t>
  </si>
  <si>
    <t>Q4-4 医療処置数_ｽﾄｰﾏの処置</t>
  </si>
  <si>
    <t>Q4-5 医療処置数_酸素療法</t>
  </si>
  <si>
    <t>Q4-6 医療処置数_ﾚｽﾋﾟﾚｰﾀｰ</t>
  </si>
  <si>
    <t>Q4-7 医療処置数_気管切開の処置</t>
  </si>
  <si>
    <t>Q4-8 医療処置数_疼痛の看護</t>
  </si>
  <si>
    <t>Q4-9 医療処置数_経管栄養</t>
  </si>
  <si>
    <t>Q4-10 医療処置数_ﾓﾆﾀｰ測定</t>
  </si>
  <si>
    <t>Q4-11 医療処置数_褥瘡の処置</t>
  </si>
  <si>
    <t>Q4-12 医療処置数_ｶﾃｰﾃﾙ</t>
  </si>
  <si>
    <t>Q4-13 医療処置数_喀痰吸引</t>
  </si>
  <si>
    <t>Q4-14 医療処置数_ｲﾝｽﾘﾝ注射</t>
  </si>
  <si>
    <t>Q4-14 対応可能な医療処置はない</t>
    <rPh sb="6" eb="10">
      <t>タイオウカノウ</t>
    </rPh>
    <rPh sb="11" eb="15">
      <t>イリョウショチ</t>
    </rPh>
    <phoneticPr fontId="1"/>
  </si>
  <si>
    <t>SA</t>
  </si>
  <si>
    <t>FA</t>
    <phoneticPr fontId="21"/>
  </si>
  <si>
    <t>NA</t>
  </si>
  <si>
    <t>SA</t>
    <phoneticPr fontId="1"/>
  </si>
  <si>
    <t>NA</t>
    <phoneticPr fontId="1"/>
  </si>
  <si>
    <t>FA</t>
    <phoneticPr fontId="1"/>
  </si>
  <si>
    <t>Q5　医療処置を受けている入所・入居者数</t>
    <rPh sb="3" eb="7">
      <t>イリョウショチ</t>
    </rPh>
    <rPh sb="8" eb="9">
      <t>ウ</t>
    </rPh>
    <rPh sb="13" eb="15">
      <t>ニュウショ</t>
    </rPh>
    <rPh sb="16" eb="19">
      <t>ニュウキョシャ</t>
    </rPh>
    <rPh sb="19" eb="20">
      <t>スウ</t>
    </rPh>
    <phoneticPr fontId="1"/>
  </si>
  <si>
    <t>Q6 新規の入所･入居者数（合計）</t>
    <rPh sb="3" eb="5">
      <t>シンキ</t>
    </rPh>
    <rPh sb="14" eb="16">
      <t>ゴウケイ</t>
    </rPh>
    <phoneticPr fontId="21"/>
  </si>
  <si>
    <t>Q7-1-1 入所前の居場所_市内:自宅</t>
    <rPh sb="7" eb="9">
      <t>ニュウショ</t>
    </rPh>
    <rPh sb="9" eb="10">
      <t>マエ</t>
    </rPh>
    <rPh sb="11" eb="14">
      <t>イバショ</t>
    </rPh>
    <phoneticPr fontId="21"/>
  </si>
  <si>
    <t>Q7-2-1 入所前の居場所_市内:住宅型有料老人ﾎｰﾑ</t>
  </si>
  <si>
    <t>Q7-3-1 入所前の居場所_市内:軽費老人ﾎｰﾑ</t>
    <rPh sb="18" eb="20">
      <t>ケイヒ</t>
    </rPh>
    <rPh sb="20" eb="22">
      <t>ロウジン</t>
    </rPh>
    <phoneticPr fontId="21"/>
  </si>
  <si>
    <t>Q7-4-1 入所前の居場所_市内:ｻｰﾋﾞｽ付き高齢者向け住宅</t>
  </si>
  <si>
    <t>Q7-5-1 入所前の居場所_市内:ｸﾞﾙｰﾌﾟﾎｰﾑ</t>
  </si>
  <si>
    <t>Q7-6-1 入所前の居場所_市内:特定施設</t>
  </si>
  <si>
    <t>Q7-7-1 入所前の居場所_市内:地域密着型特定施設</t>
  </si>
  <si>
    <t>Q7-8-1 入所前の居場所_市内:介護老人保健施設</t>
  </si>
  <si>
    <t>Q7-10-1 入所前の居場所_市内:特別養護老人ﾎｰﾑ</t>
  </si>
  <si>
    <t>Q7-11-1 入所前の居場所_市内:地域密着型特別養護老人ﾎｰﾑ</t>
  </si>
  <si>
    <t>Q7-12-1 入所前の居場所_市内:病院・診療所</t>
  </si>
  <si>
    <t>Q7-12-1 入所前の居場所_市内:その他</t>
  </si>
  <si>
    <t>Q7-1-2 入所前の居場所_市外:自宅</t>
    <rPh sb="7" eb="9">
      <t>ニュウショ</t>
    </rPh>
    <rPh sb="9" eb="10">
      <t>マエ</t>
    </rPh>
    <rPh sb="11" eb="14">
      <t>イバショ</t>
    </rPh>
    <phoneticPr fontId="21"/>
  </si>
  <si>
    <t>Q7-2-2 入所前の居場所_市外:住宅型有料老人ﾎｰﾑ</t>
  </si>
  <si>
    <t>Q7-3-2 入所前の居場所_市外:軽費老人ﾎｰﾑ</t>
    <rPh sb="18" eb="20">
      <t>ケイヒ</t>
    </rPh>
    <rPh sb="20" eb="22">
      <t>ロウジン</t>
    </rPh>
    <phoneticPr fontId="21"/>
  </si>
  <si>
    <t>Q7-4-2 入所前の居場所_市外:ｻｰﾋﾞｽ付き高齢者向け住宅</t>
  </si>
  <si>
    <t>Q7-5-2 入所前の居場所_市外:ｸﾞﾙｰﾌﾟﾎｰﾑ</t>
  </si>
  <si>
    <t>Q7-6-2 入所前の居場所_市外:特定施設</t>
  </si>
  <si>
    <t>Q7-7-2 入所前の居場所_市外:地域密着型特定施設</t>
  </si>
  <si>
    <t>Q7-8-2 入所前の居場所_市外:介護老人保健施設</t>
  </si>
  <si>
    <t>Q7-10-2 入所前の居場所_市外:特別養護老人ﾎｰﾑ</t>
  </si>
  <si>
    <t>Q7-11-2 入所前の居場所_市外:地域密着型特別養護老人ﾎｰﾑ</t>
  </si>
  <si>
    <t>Q7-12-2 入所前の居場所_市外:病院・診療所</t>
    <rPh sb="19" eb="21">
      <t>ビョウイン</t>
    </rPh>
    <rPh sb="22" eb="25">
      <t>シンリョウジョ</t>
    </rPh>
    <phoneticPr fontId="1"/>
  </si>
  <si>
    <t>Q7-12-2 入所前の居場所_市外:その他</t>
  </si>
  <si>
    <t>Q7-13 入所前の居場所_把握していない</t>
    <rPh sb="14" eb="16">
      <t>ハアク</t>
    </rPh>
    <phoneticPr fontId="21"/>
  </si>
  <si>
    <t>Q7-14 入所前の居場所_合計</t>
    <rPh sb="14" eb="16">
      <t>ゴウケイ</t>
    </rPh>
    <phoneticPr fontId="21"/>
  </si>
  <si>
    <t>Q9 退去者数（合計）</t>
    <rPh sb="3" eb="6">
      <t>タイキョシャ</t>
    </rPh>
    <rPh sb="8" eb="10">
      <t>ゴウケイ</t>
    </rPh>
    <phoneticPr fontId="21"/>
  </si>
  <si>
    <t>Q9-1 退去者数_自立</t>
    <rPh sb="5" eb="7">
      <t>タイキョ</t>
    </rPh>
    <phoneticPr fontId="21"/>
  </si>
  <si>
    <t>Q9-2 退去者数_要支援1</t>
    <rPh sb="5" eb="7">
      <t>タイキョ</t>
    </rPh>
    <rPh sb="10" eb="13">
      <t>ヨウシエン</t>
    </rPh>
    <phoneticPr fontId="21"/>
  </si>
  <si>
    <t>Q9-3 退去者数_要支援2</t>
    <rPh sb="5" eb="7">
      <t>タイキョ</t>
    </rPh>
    <rPh sb="10" eb="13">
      <t>ヨウシエン</t>
    </rPh>
    <phoneticPr fontId="21"/>
  </si>
  <si>
    <t>Q9-4 退去者数_要介護1</t>
    <rPh sb="5" eb="7">
      <t>タイキョ</t>
    </rPh>
    <rPh sb="10" eb="11">
      <t>ヨウ</t>
    </rPh>
    <rPh sb="11" eb="13">
      <t>カイゴ</t>
    </rPh>
    <phoneticPr fontId="21"/>
  </si>
  <si>
    <t>Q9-5 退去者数_要介護2</t>
    <rPh sb="5" eb="7">
      <t>タイキョ</t>
    </rPh>
    <rPh sb="10" eb="11">
      <t>ヨウ</t>
    </rPh>
    <rPh sb="11" eb="13">
      <t>カイゴ</t>
    </rPh>
    <phoneticPr fontId="21"/>
  </si>
  <si>
    <t>Q9-6 退去者数_要介護3</t>
    <rPh sb="5" eb="7">
      <t>タイキョ</t>
    </rPh>
    <rPh sb="10" eb="11">
      <t>ヨウ</t>
    </rPh>
    <rPh sb="11" eb="13">
      <t>カイゴ</t>
    </rPh>
    <phoneticPr fontId="21"/>
  </si>
  <si>
    <t>Q9-5 退去者数_要介護4</t>
    <rPh sb="5" eb="7">
      <t>タイキョ</t>
    </rPh>
    <rPh sb="10" eb="11">
      <t>ヨウ</t>
    </rPh>
    <rPh sb="11" eb="13">
      <t>カイゴ</t>
    </rPh>
    <phoneticPr fontId="21"/>
  </si>
  <si>
    <t>Q9-6 退去者数_要介護5</t>
    <rPh sb="5" eb="7">
      <t>タイキョ</t>
    </rPh>
    <rPh sb="10" eb="11">
      <t>ヨウ</t>
    </rPh>
    <rPh sb="11" eb="13">
      <t>カイゴ</t>
    </rPh>
    <phoneticPr fontId="21"/>
  </si>
  <si>
    <t>Q9-7 退去者数_新規申請中</t>
    <rPh sb="5" eb="7">
      <t>タイキョ</t>
    </rPh>
    <rPh sb="10" eb="12">
      <t>シンキ</t>
    </rPh>
    <rPh sb="12" eb="15">
      <t>シンセイチュウ</t>
    </rPh>
    <phoneticPr fontId="21"/>
  </si>
  <si>
    <t>Q9-8 退去者数_死亡</t>
    <rPh sb="5" eb="7">
      <t>タイキョ</t>
    </rPh>
    <rPh sb="10" eb="12">
      <t>シボウ</t>
    </rPh>
    <phoneticPr fontId="21"/>
  </si>
  <si>
    <t>Q9-9 退去者数_合計</t>
    <rPh sb="5" eb="7">
      <t>タイキョ</t>
    </rPh>
    <rPh sb="10" eb="12">
      <t>ゴウケイ</t>
    </rPh>
    <phoneticPr fontId="21"/>
  </si>
  <si>
    <t>Q10-1-1 退去先_市内:自宅</t>
    <rPh sb="8" eb="10">
      <t>タイキョ</t>
    </rPh>
    <rPh sb="10" eb="11">
      <t>サキ</t>
    </rPh>
    <phoneticPr fontId="21"/>
  </si>
  <si>
    <t>Q10-2-1 退去先_市内:住宅型有料老人ﾎｰﾑ</t>
  </si>
  <si>
    <t>Q10-3-1 退去先_市内:軽費老人ﾎｰﾑ</t>
    <rPh sb="15" eb="17">
      <t>ケイヒ</t>
    </rPh>
    <rPh sb="17" eb="19">
      <t>ロウジン</t>
    </rPh>
    <phoneticPr fontId="21"/>
  </si>
  <si>
    <t>Q10-4-1 退去先_市内:ｻｰﾋﾞｽ付き高齢者向け住宅</t>
  </si>
  <si>
    <t>Q10-5-1 退去先_市内:ｸﾞﾙｰﾌﾟﾎｰﾑ</t>
  </si>
  <si>
    <t>Q10-6-1 退去先_市内:特定施設</t>
  </si>
  <si>
    <t>Q10-7-1 退去先_市内:地域密着型特定施設</t>
  </si>
  <si>
    <t>Q10-8-1 退去先_市内:介護老人保健施設</t>
  </si>
  <si>
    <t>Q10-10-1 退去先_市内:「9」を除く病院・診療所</t>
    <rPh sb="20" eb="21">
      <t>ノゾ</t>
    </rPh>
    <rPh sb="22" eb="24">
      <t>ビョウイン</t>
    </rPh>
    <rPh sb="25" eb="28">
      <t>シンリョウジョ</t>
    </rPh>
    <phoneticPr fontId="21"/>
  </si>
  <si>
    <t>Q10-11-1 退去先_市内:特別養護老人ﾎｰﾑ</t>
  </si>
  <si>
    <t>Q10-12-1 退去先_市内:地域密着型特別養護老人ﾎｰﾑ</t>
  </si>
  <si>
    <t>Q10-13-1 退去先_市内:その他</t>
  </si>
  <si>
    <t>Q10-1-2 退去先_市外:自宅</t>
  </si>
  <si>
    <t>Q10-2-2 退去先_市外:住宅型有料老人ﾎｰﾑ</t>
  </si>
  <si>
    <t>Q10-3-2 退去先_市外:軽費老人ﾎｰﾑ</t>
    <rPh sb="15" eb="17">
      <t>ケイヒ</t>
    </rPh>
    <rPh sb="17" eb="19">
      <t>ロウジン</t>
    </rPh>
    <phoneticPr fontId="21"/>
  </si>
  <si>
    <t>Q10-4-2 退去先_市外:ｻｰﾋﾞｽ付き高齢者向け住宅</t>
  </si>
  <si>
    <t>Q10-5-2 退去先_市外:ｸﾞﾙｰﾌﾟﾎｰﾑ</t>
  </si>
  <si>
    <t>Q10-6-2 退去先_市外:特定施設</t>
  </si>
  <si>
    <t>Q10-7-2 退去先_市外:地域密着型特定施設</t>
  </si>
  <si>
    <t>Q10-8-2 退去先_市外:介護老人保健施設</t>
  </si>
  <si>
    <t>Q10-10-2 退去先_市外:「9」を除く病院・診療所</t>
    <rPh sb="13" eb="15">
      <t>シガイ</t>
    </rPh>
    <rPh sb="20" eb="21">
      <t>ノゾ</t>
    </rPh>
    <rPh sb="22" eb="24">
      <t>ビョウイン</t>
    </rPh>
    <rPh sb="25" eb="28">
      <t>シンリョウジョ</t>
    </rPh>
    <phoneticPr fontId="21"/>
  </si>
  <si>
    <t>Q10-11-2 退去先_市外:特別養護老人ﾎｰﾑ</t>
  </si>
  <si>
    <t>Q10-12-2 退去先_市外:地域密着型特別養護老人ﾎｰﾑ</t>
  </si>
  <si>
    <t>Q10-13-2 退去先_市外:その他</t>
  </si>
  <si>
    <t>Q10-14 退去先_把握していない</t>
    <rPh sb="11" eb="13">
      <t>ハアク</t>
    </rPh>
    <phoneticPr fontId="21"/>
  </si>
  <si>
    <t>Q10-15 退去先_死亡</t>
    <rPh sb="11" eb="13">
      <t>シボウ</t>
    </rPh>
    <phoneticPr fontId="21"/>
  </si>
  <si>
    <t>Q10-16 退去先_合計</t>
    <rPh sb="11" eb="13">
      <t>ゴウケイ</t>
    </rPh>
    <phoneticPr fontId="21"/>
  </si>
  <si>
    <t>Q12　最も多い退去理由（自由回答）</t>
    <rPh sb="4" eb="5">
      <t>モット</t>
    </rPh>
    <rPh sb="6" eb="7">
      <t>オオ</t>
    </rPh>
    <rPh sb="8" eb="12">
      <t>タイキョリユウ</t>
    </rPh>
    <rPh sb="13" eb="17">
      <t>ジユウカイトウ</t>
    </rPh>
    <phoneticPr fontId="21"/>
  </si>
  <si>
    <t>Q11-1　退去理由_生活支援</t>
    <rPh sb="8" eb="10">
      <t>リユウ</t>
    </rPh>
    <rPh sb="11" eb="15">
      <t>セイカツシエン</t>
    </rPh>
    <phoneticPr fontId="21"/>
  </si>
  <si>
    <t>Q11-2　退去理由_身体介護</t>
    <rPh sb="8" eb="10">
      <t>リユウ</t>
    </rPh>
    <rPh sb="11" eb="15">
      <t>シンタイカイゴ</t>
    </rPh>
    <phoneticPr fontId="21"/>
  </si>
  <si>
    <t>Q11-3　退去理由_認知症</t>
    <rPh sb="8" eb="10">
      <t>リユウ</t>
    </rPh>
    <rPh sb="11" eb="14">
      <t>ニンチショウ</t>
    </rPh>
    <phoneticPr fontId="21"/>
  </si>
  <si>
    <t>Q11-4　退去理由_医療的ケア</t>
    <rPh sb="8" eb="10">
      <t>リユウ</t>
    </rPh>
    <rPh sb="11" eb="14">
      <t>イリョウテキ</t>
    </rPh>
    <phoneticPr fontId="21"/>
  </si>
  <si>
    <t>Q11-5　退去理由_その他状態像の悪化</t>
    <rPh sb="8" eb="10">
      <t>リユウ</t>
    </rPh>
    <rPh sb="13" eb="14">
      <t>ホカ</t>
    </rPh>
    <rPh sb="14" eb="17">
      <t>ジョウタイゾウ</t>
    </rPh>
    <rPh sb="18" eb="20">
      <t>アッカ</t>
    </rPh>
    <phoneticPr fontId="21"/>
  </si>
  <si>
    <t>Q11-6　退去理由_状態等の改善</t>
    <rPh sb="8" eb="10">
      <t>リユウ</t>
    </rPh>
    <rPh sb="11" eb="14">
      <t>ジョウタイトウ</t>
    </rPh>
    <rPh sb="15" eb="17">
      <t>カイゼン</t>
    </rPh>
    <phoneticPr fontId="21"/>
  </si>
  <si>
    <t>Q11-7　退去理由_居宅サービス利用を望まなかった</t>
    <rPh sb="8" eb="10">
      <t>リユウ</t>
    </rPh>
    <rPh sb="11" eb="13">
      <t>キョタク</t>
    </rPh>
    <rPh sb="18" eb="19">
      <t>ノゾ</t>
    </rPh>
    <phoneticPr fontId="21"/>
  </si>
  <si>
    <t>Q11-8　退去理由_費用負担</t>
    <rPh sb="8" eb="10">
      <t>リユウ</t>
    </rPh>
    <rPh sb="11" eb="15">
      <t>ヒヨウフタン</t>
    </rPh>
    <phoneticPr fontId="21"/>
  </si>
  <si>
    <t>Q11-9　退去理由_本人の希望</t>
    <rPh sb="8" eb="10">
      <t>リユウ</t>
    </rPh>
    <rPh sb="11" eb="13">
      <t>ホンニン</t>
    </rPh>
    <rPh sb="14" eb="16">
      <t>キボウ</t>
    </rPh>
    <phoneticPr fontId="21"/>
  </si>
  <si>
    <t>Q11-10　退去理由_その他</t>
    <rPh sb="9" eb="11">
      <t>リユウ</t>
    </rPh>
    <rPh sb="14" eb="15">
      <t>ホカ</t>
    </rPh>
    <phoneticPr fontId="21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</si>
  <si>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</si>
  <si>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</si>
  <si>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</si>
  <si>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</si>
  <si>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</si>
  <si>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1"/>
  </si>
  <si>
    <r>
      <rPr>
        <sz val="9"/>
        <rFont val="游ゴシック"/>
        <family val="3"/>
        <charset val="128"/>
        <scheme val="minor"/>
      </rPr>
      <t xml:space="preserve">②貴施設等
での死亡
</t>
    </r>
    <r>
      <rPr>
        <sz val="8"/>
        <rFont val="游ゴシック"/>
        <family val="3"/>
        <charset val="128"/>
        <scheme val="minor"/>
      </rPr>
      <t>※搬送先での死亡を含む</t>
    </r>
    <rPh sb="1" eb="2">
      <t>キ</t>
    </rPh>
    <rPh sb="2" eb="5">
      <t>シセツトウ</t>
    </rPh>
    <rPh sb="8" eb="10">
      <t>シボウ</t>
    </rPh>
    <rPh sb="12" eb="15">
      <t>ハンソウサキ</t>
    </rPh>
    <rPh sb="17" eb="19">
      <t>シボウ</t>
    </rPh>
    <rPh sb="20" eb="21">
      <t>フク</t>
    </rPh>
    <phoneticPr fontId="1"/>
  </si>
  <si>
    <t>※ 一時的な入院等から貴施設等に戻った方、現在一時的に入院中の方（貴施設等との契約が継続している方）は含め
　ないでください。</t>
    <phoneticPr fontId="1"/>
  </si>
  <si>
    <t>Q13-1 事業所名</t>
    <rPh sb="6" eb="10">
      <t>ジギョウショメイ</t>
    </rPh>
    <phoneticPr fontId="1"/>
  </si>
  <si>
    <t>Q13-2 担当者名</t>
    <rPh sb="6" eb="9">
      <t>タントウシャ</t>
    </rPh>
    <rPh sb="9" eb="10">
      <t>メイ</t>
    </rPh>
    <phoneticPr fontId="1"/>
  </si>
  <si>
    <t>Q13-3 電話番号</t>
    <rPh sb="6" eb="10">
      <t>デンワバンゴウ</t>
    </rPh>
    <phoneticPr fontId="1"/>
  </si>
  <si>
    <t>Q13-4 Eメールアドレス</t>
    <phoneticPr fontId="1"/>
  </si>
  <si>
    <t xml:space="preserve">８．介護医療院 </t>
    <rPh sb="2" eb="6">
      <t>カイゴイリョウ</t>
    </rPh>
    <rPh sb="6" eb="7">
      <t>イン</t>
    </rPh>
    <phoneticPr fontId="11"/>
  </si>
  <si>
    <t>Q7-9-1 入所前の居場所_市内:介護医療院</t>
    <phoneticPr fontId="1"/>
  </si>
  <si>
    <t>Q7-9-2 入所前の居場所_市外:介護医療院</t>
    <phoneticPr fontId="1"/>
  </si>
  <si>
    <t>Q10-9-1 退去先_市内:介護医療院</t>
    <phoneticPr fontId="1"/>
  </si>
  <si>
    <t>Q10-9-2 退去先_市外:介護医療院</t>
    <phoneticPr fontId="1"/>
  </si>
  <si>
    <t>　9) 介護医療院</t>
    <rPh sb="4" eb="6">
      <t>カイゴ</t>
    </rPh>
    <phoneticPr fontId="1"/>
  </si>
  <si>
    <t>　3) 認知症の症状が悪化したから</t>
    <phoneticPr fontId="1"/>
  </si>
  <si>
    <t>集計用</t>
    <rPh sb="0" eb="3">
      <t>シュウケイヨウ</t>
    </rPh>
    <phoneticPr fontId="11"/>
  </si>
  <si>
    <t>問4-13計</t>
    <rPh sb="0" eb="1">
      <t>トイ</t>
    </rPh>
    <rPh sb="5" eb="6">
      <t>ケイ</t>
    </rPh>
    <phoneticPr fontId="11"/>
  </si>
  <si>
    <t>1住宅型</t>
    <rPh sb="1" eb="4">
      <t>ジュウタクガタ</t>
    </rPh>
    <phoneticPr fontId="11"/>
  </si>
  <si>
    <t>2軽費</t>
    <rPh sb="1" eb="3">
      <t>ケイヒ</t>
    </rPh>
    <phoneticPr fontId="11"/>
  </si>
  <si>
    <t>3サ高住</t>
    <rPh sb="2" eb="4">
      <t>コウジュウ</t>
    </rPh>
    <phoneticPr fontId="11"/>
  </si>
  <si>
    <t>4GH</t>
    <phoneticPr fontId="11"/>
  </si>
  <si>
    <t>5特定</t>
    <rPh sb="1" eb="3">
      <t>トクテイ</t>
    </rPh>
    <phoneticPr fontId="11"/>
  </si>
  <si>
    <t>6地密特定</t>
    <rPh sb="1" eb="3">
      <t>チミツ</t>
    </rPh>
    <rPh sb="3" eb="5">
      <t>トクテイ</t>
    </rPh>
    <phoneticPr fontId="11"/>
  </si>
  <si>
    <t>7老健</t>
    <rPh sb="1" eb="3">
      <t>ロウケン</t>
    </rPh>
    <phoneticPr fontId="11"/>
  </si>
  <si>
    <t>8介護医療院</t>
    <rPh sb="1" eb="6">
      <t>カイゴイリョウイン</t>
    </rPh>
    <phoneticPr fontId="11"/>
  </si>
  <si>
    <t>9特養</t>
    <rPh sb="1" eb="3">
      <t>トクヨウ</t>
    </rPh>
    <phoneticPr fontId="11"/>
  </si>
  <si>
    <t>10地密特養</t>
    <rPh sb="2" eb="4">
      <t>チミツ</t>
    </rPh>
    <rPh sb="4" eb="6">
      <t>トクヨウ</t>
    </rPh>
    <phoneticPr fontId="11"/>
  </si>
  <si>
    <t>Q1回答</t>
    <rPh sb="2" eb="4">
      <t>カイトウ</t>
    </rPh>
    <phoneticPr fontId="11"/>
  </si>
  <si>
    <t>集計用</t>
    <rPh sb="0" eb="3">
      <t>シュウケイヨウ</t>
    </rPh>
    <phoneticPr fontId="1"/>
  </si>
  <si>
    <t>Q8 退去者数（合計）</t>
    <rPh sb="3" eb="6">
      <t>タイキョシャ</t>
    </rPh>
    <rPh sb="8" eb="10">
      <t>ゴウケイ</t>
    </rPh>
    <phoneticPr fontId="21"/>
  </si>
  <si>
    <t>転記作業用</t>
    <rPh sb="0" eb="5">
      <t>テンキサギョウヨウ</t>
    </rPh>
    <phoneticPr fontId="11"/>
  </si>
  <si>
    <t>エラー</t>
    <phoneticPr fontId="11"/>
  </si>
  <si>
    <r>
      <t>問４　貴施設等で、以下の医療処置が必要な利用者の受け入れは可能ですか。（</t>
    </r>
    <r>
      <rPr>
        <b/>
        <u/>
        <sz val="10"/>
        <rFont val="游ゴシック"/>
        <family val="3"/>
        <charset val="128"/>
        <scheme val="minor"/>
      </rPr>
      <t>あてはまる項目全てに〇）</t>
    </r>
    <rPh sb="0" eb="1">
      <t>トイ</t>
    </rPh>
    <rPh sb="3" eb="4">
      <t>キ</t>
    </rPh>
    <rPh sb="4" eb="6">
      <t>シセツ</t>
    </rPh>
    <rPh sb="6" eb="7">
      <t>トウ</t>
    </rPh>
    <rPh sb="9" eb="11">
      <t>イカ</t>
    </rPh>
    <rPh sb="12" eb="16">
      <t>イリョウショチ</t>
    </rPh>
    <rPh sb="17" eb="19">
      <t>ヒツヨウ</t>
    </rPh>
    <rPh sb="20" eb="23">
      <t>リヨウシャ</t>
    </rPh>
    <rPh sb="24" eb="25">
      <t>ウ</t>
    </rPh>
    <rPh sb="26" eb="27">
      <t>イ</t>
    </rPh>
    <rPh sb="29" eb="31">
      <t>カノウ</t>
    </rPh>
    <rPh sb="41" eb="43">
      <t>コウモク</t>
    </rPh>
    <rPh sb="43" eb="44">
      <t>スベ</t>
    </rPh>
    <phoneticPr fontId="1"/>
  </si>
  <si>
    <r>
      <t>問５　現在、上記の医療処置を受けている入所・入居者の合計人数をご回答ください。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5">
      <t>ゲンザイ</t>
    </rPh>
    <rPh sb="6" eb="8">
      <t>ジョウキ</t>
    </rPh>
    <rPh sb="9" eb="11">
      <t>イリョウ</t>
    </rPh>
    <rPh sb="11" eb="13">
      <t>ショチ</t>
    </rPh>
    <rPh sb="14" eb="15">
      <t>ウ</t>
    </rPh>
    <rPh sb="19" eb="21">
      <t>ニュウショ</t>
    </rPh>
    <rPh sb="22" eb="25">
      <t>ニュウキョシャ</t>
    </rPh>
    <rPh sb="26" eb="28">
      <t>ゴウケイ</t>
    </rPh>
    <rPh sb="28" eb="30">
      <t>ニンズウ</t>
    </rPh>
    <rPh sb="32" eb="34">
      <t>カイトウ</t>
    </rPh>
    <rPh sb="40" eb="42">
      <t>スウチ</t>
    </rPh>
    <rPh sb="43" eb="45">
      <t>キニュウ</t>
    </rPh>
    <phoneticPr fontId="11"/>
  </si>
  <si>
    <t>問12　貴事業所で入居・入所者が退去するのはどのような場合が多いですか。よくあるケースについて
          お答えください。（自由回答）</t>
    <rPh sb="0" eb="1">
      <t>トイ</t>
    </rPh>
    <rPh sb="4" eb="8">
      <t>キジギョウショ</t>
    </rPh>
    <rPh sb="9" eb="11">
      <t>ニュウキョ</t>
    </rPh>
    <rPh sb="12" eb="14">
      <t>ニュウショ</t>
    </rPh>
    <rPh sb="14" eb="15">
      <t>シャ</t>
    </rPh>
    <rPh sb="16" eb="18">
      <t>タイキョ</t>
    </rPh>
    <rPh sb="27" eb="29">
      <t>バアイ</t>
    </rPh>
    <rPh sb="30" eb="31">
      <t>オオ</t>
    </rPh>
    <rPh sb="59" eb="60">
      <t>コタ</t>
    </rPh>
    <rPh sb="67" eb="69">
      <t>ジユウ</t>
    </rPh>
    <rPh sb="69" eb="71">
      <t>カイトウ</t>
    </rPh>
    <phoneticPr fontId="11"/>
  </si>
  <si>
    <r>
      <t>　5) 特別養護老人ホームの待機者数</t>
    </r>
    <r>
      <rPr>
        <sz val="8"/>
        <rFont val="游ゴシック"/>
        <family val="3"/>
        <charset val="128"/>
        <scheme val="minor"/>
      </rPr>
      <t>（申込者数）</t>
    </r>
    <rPh sb="4" eb="6">
      <t>トクベツ</t>
    </rPh>
    <rPh sb="6" eb="8">
      <t>ヨウゴ</t>
    </rPh>
    <rPh sb="8" eb="10">
      <t>ロウジン</t>
    </rPh>
    <rPh sb="14" eb="17">
      <t>タイキシャ</t>
    </rPh>
    <rPh sb="17" eb="18">
      <t>スウ</t>
    </rPh>
    <rPh sb="19" eb="22">
      <t>モウシコミシャ</t>
    </rPh>
    <rPh sb="22" eb="23">
      <t>スウ</t>
    </rPh>
    <phoneticPr fontId="11"/>
  </si>
  <si>
    <r>
      <t>問７　問６の過去１年間の新規の入所・入居者について、入所・入居する前の居場所別の人数をご記入ください。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phoneticPr fontId="11"/>
  </si>
  <si>
    <r>
      <t>問９　問８の過去1年間の退去者について、要介護度別の人数をご記入ください。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4">
      <t>トイ</t>
    </rPh>
    <rPh sb="6" eb="8">
      <t>カコ</t>
    </rPh>
    <rPh sb="9" eb="11">
      <t>ネンカン</t>
    </rPh>
    <rPh sb="12" eb="15">
      <t>タイキョシャ</t>
    </rPh>
    <rPh sb="20" eb="24">
      <t>ヨウカイゴド</t>
    </rPh>
    <rPh sb="24" eb="25">
      <t>ベツ</t>
    </rPh>
    <rPh sb="26" eb="28">
      <t>ニンズウ</t>
    </rPh>
    <rPh sb="30" eb="32">
      <t>キニュウ</t>
    </rPh>
    <rPh sb="38" eb="40">
      <t>スウチ</t>
    </rPh>
    <rPh sb="41" eb="43">
      <t>キニュウ</t>
    </rPh>
    <phoneticPr fontId="11"/>
  </si>
  <si>
    <r>
      <rPr>
        <sz val="10"/>
        <rFont val="游ゴシック"/>
        <family val="3"/>
        <charset val="128"/>
        <scheme val="minor"/>
      </rPr>
      <t xml:space="preserve">  </t>
    </r>
    <r>
      <rPr>
        <b/>
        <u/>
        <sz val="10"/>
        <rFont val="游ゴシック"/>
        <family val="3"/>
        <charset val="128"/>
        <scheme val="minor"/>
      </rPr>
      <t>（１つに○）</t>
    </r>
    <phoneticPr fontId="1"/>
  </si>
  <si>
    <t>問１　該当するサービス種別をご回答ください。</t>
    <rPh sb="0" eb="1">
      <t>トイ</t>
    </rPh>
    <rPh sb="3" eb="5">
      <t>ガイトウ</t>
    </rPh>
    <rPh sb="11" eb="13">
      <t>シュベツ</t>
    </rPh>
    <rPh sb="15" eb="17">
      <t>カイトウ</t>
    </rPh>
    <phoneticPr fontId="1"/>
  </si>
  <si>
    <t>※「2)定員数など」は、サービス付き高齢者向け住宅の場合は「住宅戸数」、住宅型有料老人ホーム・軽費
　老人ホームの場合は「居室数」、その他の施設等の場合は「定員数」をご回答ください。</t>
    <rPh sb="4" eb="7">
      <t>テイインスウ</t>
    </rPh>
    <rPh sb="16" eb="17">
      <t>ツ</t>
    </rPh>
    <rPh sb="18" eb="21">
      <t>コウレイシャ</t>
    </rPh>
    <rPh sb="21" eb="22">
      <t>ム</t>
    </rPh>
    <rPh sb="23" eb="25">
      <t>ジュウタク</t>
    </rPh>
    <rPh sb="26" eb="28">
      <t>バアイ</t>
    </rPh>
    <rPh sb="30" eb="32">
      <t>ジュウタク</t>
    </rPh>
    <rPh sb="32" eb="34">
      <t>コスウ</t>
    </rPh>
    <rPh sb="36" eb="39">
      <t>ジュウタクガタ</t>
    </rPh>
    <rPh sb="39" eb="43">
      <t>ユウリョウロウジン</t>
    </rPh>
    <rPh sb="47" eb="49">
      <t>ケイヒ</t>
    </rPh>
    <rPh sb="51" eb="53">
      <t>ロウジン</t>
    </rPh>
    <rPh sb="57" eb="59">
      <t>バアイ</t>
    </rPh>
    <rPh sb="61" eb="63">
      <t>キョシツ</t>
    </rPh>
    <rPh sb="63" eb="64">
      <t>スウ</t>
    </rPh>
    <rPh sb="68" eb="69">
      <t>ホカ</t>
    </rPh>
    <rPh sb="70" eb="72">
      <t>シセツ</t>
    </rPh>
    <rPh sb="72" eb="73">
      <t>トウ</t>
    </rPh>
    <rPh sb="74" eb="76">
      <t>バアイ</t>
    </rPh>
    <rPh sb="78" eb="81">
      <t>テイインスウ</t>
    </rPh>
    <rPh sb="84" eb="86">
      <t>カイトウ</t>
    </rPh>
    <phoneticPr fontId="1"/>
  </si>
  <si>
    <r>
      <t>問３　現在の入所・入居者の要支援・要介護度別の人数について、ご記入ください。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5">
      <t>ゲンザイ</t>
    </rPh>
    <rPh sb="6" eb="8">
      <t>ニュウショ</t>
    </rPh>
    <rPh sb="9" eb="12">
      <t>ニュウキョシャ</t>
    </rPh>
    <rPh sb="13" eb="16">
      <t>ヨウシエン</t>
    </rPh>
    <rPh sb="17" eb="21">
      <t>ヨウカイゴド</t>
    </rPh>
    <rPh sb="21" eb="22">
      <t>ベツ</t>
    </rPh>
    <rPh sb="23" eb="25">
      <t>ニンズウ</t>
    </rPh>
    <rPh sb="31" eb="33">
      <t>キニュウ</t>
    </rPh>
    <rPh sb="39" eb="41">
      <t>スウチ</t>
    </rPh>
    <rPh sb="42" eb="44">
      <t>キニュウ</t>
    </rPh>
    <phoneticPr fontId="1"/>
  </si>
  <si>
    <r>
      <t xml:space="preserve">合計☆
</t>
    </r>
    <r>
      <rPr>
        <sz val="9"/>
        <color theme="1"/>
        <rFont val="游ゴシック"/>
        <family val="3"/>
        <charset val="128"/>
        <scheme val="minor"/>
      </rPr>
      <t>※①②の
合計</t>
    </r>
    <rPh sb="0" eb="2">
      <t>ゴウケイ</t>
    </rPh>
    <rPh sb="10" eb="12">
      <t>ゴウケイ</t>
    </rPh>
    <phoneticPr fontId="1"/>
  </si>
  <si>
    <r>
      <t>問11　貴施設等の入居・入所者が、退去する理由は何ですか。退去理由として最も多いものを３つまで選択
　　　してください。</t>
    </r>
    <r>
      <rPr>
        <b/>
        <u/>
        <sz val="10"/>
        <rFont val="游ゴシック"/>
        <family val="3"/>
        <charset val="128"/>
        <scheme val="minor"/>
      </rPr>
      <t>（３つまで○）</t>
    </r>
    <rPh sb="0" eb="1">
      <t>トイ</t>
    </rPh>
    <rPh sb="4" eb="5">
      <t>キ</t>
    </rPh>
    <rPh sb="5" eb="7">
      <t>シセツ</t>
    </rPh>
    <rPh sb="7" eb="8">
      <t>トウ</t>
    </rPh>
    <rPh sb="9" eb="11">
      <t>ニュウキョ</t>
    </rPh>
    <rPh sb="12" eb="15">
      <t>ニュウショシャ</t>
    </rPh>
    <rPh sb="17" eb="19">
      <t>タイキョ</t>
    </rPh>
    <rPh sb="21" eb="23">
      <t>リユウ</t>
    </rPh>
    <rPh sb="24" eb="25">
      <t>ナン</t>
    </rPh>
    <rPh sb="29" eb="31">
      <t>タイキョ</t>
    </rPh>
    <rPh sb="31" eb="33">
      <t>リユウ</t>
    </rPh>
    <rPh sb="36" eb="37">
      <t>モット</t>
    </rPh>
    <rPh sb="38" eb="39">
      <t>オオ</t>
    </rPh>
    <rPh sb="47" eb="49">
      <t>センタク</t>
    </rPh>
    <phoneticPr fontId="11"/>
  </si>
  <si>
    <t>Q4-1 受け入れ可能な医療処置_点滴の管理</t>
    <phoneticPr fontId="1"/>
  </si>
  <si>
    <t>Q4-2 受け入れ可能な医療処置_中心静脈栄養</t>
  </si>
  <si>
    <t>Q4-3 受け入れ可能な医療処置_透析</t>
  </si>
  <si>
    <t>Q4-4 受け入れ可能な医療処置_ｽﾄｰﾏの処置</t>
  </si>
  <si>
    <t>Q4-5 受け入れ可能な医療処置_酸素療法</t>
  </si>
  <si>
    <t>Q4-6 受け入れ可能な医療処置_ﾚｽﾋﾟﾚｰﾀｰ</t>
  </si>
  <si>
    <t>Q4-7 受け入れ可能な医療処置_気管切開の処置</t>
  </si>
  <si>
    <t>Q4-8 受け入れ可能な医療処置_疼痛の看護</t>
  </si>
  <si>
    <t>Q4-9 受け入れ可能な医療処置_経管栄養</t>
  </si>
  <si>
    <t>Q4-10 受け入れ可能な医療処置_ﾓﾆﾀｰ測定</t>
  </si>
  <si>
    <t>Q4-11 受け入れ可能な医療処置_褥瘡の処置</t>
  </si>
  <si>
    <t>Q4-12 受け入れ可能な医療処置_ｶﾃｰﾃﾙ</t>
  </si>
  <si>
    <t>Q4-13 受け入れ可能な医療処置_喀痰吸引</t>
  </si>
  <si>
    <t>Q4-14 受け入れ可能な医療処置_ｲﾝｽﾘﾝ注射</t>
  </si>
  <si>
    <t>MA</t>
  </si>
  <si>
    <t>Q12　よくある退居のケース（自由回答）</t>
    <rPh sb="8" eb="10">
      <t>タイキョ</t>
    </rPh>
    <rPh sb="15" eb="19">
      <t>ジユウカイトウ</t>
    </rPh>
    <phoneticPr fontId="21"/>
  </si>
  <si>
    <t>　</t>
  </si>
  <si>
    <t>Q5　医療処置を受けている入所・入居者数</t>
    <rPh sb="3" eb="7">
      <t>イリョウショチ</t>
    </rPh>
    <rPh sb="8" eb="9">
      <t>ウ</t>
    </rPh>
    <rPh sb="13" eb="15">
      <t>ニュウショ</t>
    </rPh>
    <rPh sb="16" eb="19">
      <t>ニュウキョシャ</t>
    </rPh>
    <rPh sb="19" eb="20">
      <t>スウ</t>
    </rPh>
    <phoneticPr fontId="21"/>
  </si>
  <si>
    <t>Q11計</t>
    <rPh sb="3" eb="4">
      <t>ケイ</t>
    </rPh>
    <phoneticPr fontId="11"/>
  </si>
  <si>
    <t>Q4-15 対応可能な医療処置はない</t>
    <rPh sb="6" eb="10">
      <t>タイオウカノウ</t>
    </rPh>
    <rPh sb="11" eb="15">
      <t>イリョウショチ</t>
    </rPh>
    <phoneticPr fontId="1"/>
  </si>
  <si>
    <t>Q7-13-1 入所前の居場所_市内:その他</t>
    <phoneticPr fontId="1"/>
  </si>
  <si>
    <t>Q7-13-2 入所前の居場所_市外:その他</t>
    <phoneticPr fontId="1"/>
  </si>
  <si>
    <t>Q7-14 入所前の居場所_把握していない</t>
    <rPh sb="14" eb="16">
      <t>ハアク</t>
    </rPh>
    <phoneticPr fontId="21"/>
  </si>
  <si>
    <t>Q7-15 入所前の居場所_合計</t>
    <rPh sb="14" eb="16">
      <t>ゴウケイ</t>
    </rPh>
    <phoneticPr fontId="21"/>
  </si>
  <si>
    <t>Q9-7 退去者数_要介護4</t>
    <rPh sb="5" eb="7">
      <t>タイキョ</t>
    </rPh>
    <rPh sb="10" eb="11">
      <t>ヨウ</t>
    </rPh>
    <rPh sb="11" eb="13">
      <t>カイゴ</t>
    </rPh>
    <phoneticPr fontId="21"/>
  </si>
  <si>
    <t>Q9-8 退去者数_要介護5</t>
    <rPh sb="5" eb="7">
      <t>タイキョ</t>
    </rPh>
    <rPh sb="10" eb="11">
      <t>ヨウ</t>
    </rPh>
    <rPh sb="11" eb="13">
      <t>カイゴ</t>
    </rPh>
    <phoneticPr fontId="21"/>
  </si>
  <si>
    <t>Q9-9 退去者数_新規申請中</t>
    <rPh sb="5" eb="7">
      <t>タイキョ</t>
    </rPh>
    <rPh sb="10" eb="12">
      <t>シンキ</t>
    </rPh>
    <rPh sb="12" eb="15">
      <t>シンセイチュウ</t>
    </rPh>
    <phoneticPr fontId="21"/>
  </si>
  <si>
    <t>Q9-10 退去者数_死亡</t>
    <rPh sb="6" eb="8">
      <t>タイキョ</t>
    </rPh>
    <rPh sb="11" eb="13">
      <t>シボウ</t>
    </rPh>
    <phoneticPr fontId="21"/>
  </si>
  <si>
    <t>Q9-11 退去者数_合計</t>
    <rPh sb="6" eb="8">
      <t>タイキョ</t>
    </rPh>
    <rPh sb="11" eb="13">
      <t>ゴウケイ</t>
    </rPh>
    <phoneticPr fontId="21"/>
  </si>
  <si>
    <t>※令和８年４月１日現在の状況について、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ジョウキョウ</t>
    </rPh>
    <phoneticPr fontId="1"/>
  </si>
  <si>
    <r>
      <t>問６　過去1年間（令和７年４月１日～令和８年３月31日）に、貴施設等に新規で入所・入居した人の人数をご記入ください。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5">
      <t>カコ</t>
    </rPh>
    <rPh sb="6" eb="8">
      <t>ネンカン</t>
    </rPh>
    <rPh sb="9" eb="11">
      <t>レイワ</t>
    </rPh>
    <rPh sb="12" eb="13">
      <t>ネン</t>
    </rPh>
    <rPh sb="14" eb="15">
      <t>ガツ</t>
    </rPh>
    <rPh sb="16" eb="17">
      <t>ニチ</t>
    </rPh>
    <rPh sb="18" eb="20">
      <t>レイワ</t>
    </rPh>
    <rPh sb="21" eb="22">
      <t>ネン</t>
    </rPh>
    <rPh sb="23" eb="24">
      <t>ガツ</t>
    </rPh>
    <rPh sb="26" eb="27">
      <t>ニチ</t>
    </rPh>
    <rPh sb="30" eb="31">
      <t>キ</t>
    </rPh>
    <rPh sb="31" eb="33">
      <t>シセツ</t>
    </rPh>
    <rPh sb="33" eb="34">
      <t>トウ</t>
    </rPh>
    <rPh sb="35" eb="37">
      <t>シンキ</t>
    </rPh>
    <rPh sb="38" eb="40">
      <t>ニュウショ</t>
    </rPh>
    <rPh sb="41" eb="43">
      <t>ニュウキョ</t>
    </rPh>
    <rPh sb="45" eb="46">
      <t>ヒト</t>
    </rPh>
    <rPh sb="47" eb="49">
      <t>ニンズウ</t>
    </rPh>
    <rPh sb="51" eb="53">
      <t>キニュウ</t>
    </rPh>
    <rPh sb="59" eb="61">
      <t>スウチ</t>
    </rPh>
    <rPh sb="62" eb="64">
      <t>キニュウ</t>
    </rPh>
    <phoneticPr fontId="11"/>
  </si>
  <si>
    <t>問８　過去１年間（令和７年４月１日～令和８年３月31日）に、貴施設等を退去した人の人数をご記入ください。</t>
    <rPh sb="0" eb="1">
      <t>トイ</t>
    </rPh>
    <rPh sb="3" eb="5">
      <t>カコ</t>
    </rPh>
    <rPh sb="6" eb="8">
      <t>ネンカン</t>
    </rPh>
    <rPh sb="9" eb="11">
      <t>レイワ</t>
    </rPh>
    <rPh sb="12" eb="13">
      <t>ネン</t>
    </rPh>
    <rPh sb="14" eb="15">
      <t>ガツ</t>
    </rPh>
    <rPh sb="16" eb="17">
      <t>ニチ</t>
    </rPh>
    <rPh sb="18" eb="20">
      <t>レイワ</t>
    </rPh>
    <rPh sb="30" eb="31">
      <t>キ</t>
    </rPh>
    <rPh sb="31" eb="33">
      <t>シセツ</t>
    </rPh>
    <rPh sb="33" eb="34">
      <t>トウ</t>
    </rPh>
    <rPh sb="35" eb="37">
      <t>タイキョ</t>
    </rPh>
    <rPh sb="39" eb="40">
      <t>ヒト</t>
    </rPh>
    <rPh sb="41" eb="43">
      <t>ニンズウ</t>
    </rPh>
    <rPh sb="45" eb="47">
      <t>キニュウ</t>
    </rPh>
    <phoneticPr fontId="11"/>
  </si>
  <si>
    <t>４．認知症対応型共同生活介護</t>
    <phoneticPr fontId="11"/>
  </si>
  <si>
    <t>５．特定施設入居者生活介護</t>
    <rPh sb="2" eb="6">
      <t>トクテイシセツ</t>
    </rPh>
    <phoneticPr fontId="11"/>
  </si>
  <si>
    <t>６．地域密着型特定施設入居者生活介護</t>
    <rPh sb="2" eb="6">
      <t>チイキミッチャク</t>
    </rPh>
    <rPh sb="6" eb="7">
      <t>ガタ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11"/>
  </si>
  <si>
    <t>９．介護老人福祉施設</t>
    <rPh sb="2" eb="4">
      <t>カイゴ</t>
    </rPh>
    <rPh sb="4" eb="6">
      <t>ロウジン</t>
    </rPh>
    <rPh sb="6" eb="8">
      <t>フクシ</t>
    </rPh>
    <rPh sb="8" eb="10">
      <t>シセツ</t>
    </rPh>
    <phoneticPr fontId="11"/>
  </si>
  <si>
    <r>
      <t>10．</t>
    </r>
    <r>
      <rPr>
        <sz val="8.5"/>
        <rFont val="游ゴシック"/>
        <family val="3"/>
        <charset val="128"/>
        <scheme val="minor"/>
      </rPr>
      <t>地域密着型介護老人福祉施設入所者生活介護</t>
    </r>
    <rPh sb="3" eb="8">
      <t>チイキミッチャクガタ</t>
    </rPh>
    <rPh sb="8" eb="10">
      <t>カイゴ</t>
    </rPh>
    <rPh sb="10" eb="12">
      <t>ロウジン</t>
    </rPh>
    <rPh sb="12" eb="14">
      <t>フクシ</t>
    </rPh>
    <rPh sb="14" eb="16">
      <t>シセツ</t>
    </rPh>
    <rPh sb="16" eb="19">
      <t>ニュウショシャ</t>
    </rPh>
    <rPh sb="19" eb="21">
      <t>セイカツ</t>
    </rPh>
    <rPh sb="21" eb="23">
      <t>カイゴ</t>
    </rPh>
    <phoneticPr fontId="11"/>
  </si>
  <si>
    <t>※ 5)は、介護老人福祉施設・地域密着型介護老人福祉施設入所者生活介護は回答不要です。</t>
    <phoneticPr fontId="1"/>
  </si>
  <si>
    <t>　5) 認知症対応型共同生活介護</t>
    <phoneticPr fontId="1"/>
  </si>
  <si>
    <t>　6) 特定施設入居者生活介護</t>
    <phoneticPr fontId="1"/>
  </si>
  <si>
    <t>　7) 地域密着型特定施設入居者生活介護</t>
    <phoneticPr fontId="1"/>
  </si>
  <si>
    <t>　10) 介護老人福祉施設</t>
    <phoneticPr fontId="1"/>
  </si>
  <si>
    <t>　11) 地域密着型介護老人福祉施設入所者生活介護</t>
    <phoneticPr fontId="1"/>
  </si>
  <si>
    <t>　11) 介護老人福祉施設</t>
    <phoneticPr fontId="1"/>
  </si>
  <si>
    <t>　12) 地域密着型介護老人福祉施設入所者生活介護</t>
    <phoneticPr fontId="1"/>
  </si>
  <si>
    <t>Q7-5-1 入所前の居場所_市内:認知症対応型共同生活介護</t>
    <phoneticPr fontId="1"/>
  </si>
  <si>
    <t>Q7-6-1 入所前の居場所_市内:特定施設入居者生活介護</t>
    <phoneticPr fontId="1"/>
  </si>
  <si>
    <t>Q7-7-1 入所前の居場所_市内:地域密着型特定施設入居者生活介護</t>
    <phoneticPr fontId="1"/>
  </si>
  <si>
    <t>Q7-10-1 入所前の居場所_市内:介護老人福祉施設</t>
    <phoneticPr fontId="1"/>
  </si>
  <si>
    <t>Q7-11-1 入所前の居場所_市内:地域密着型介護老人福祉施設入所者生活介護</t>
    <phoneticPr fontId="1"/>
  </si>
  <si>
    <t>Q7-5-2 入所前の居場所_市外:認知症対応型共同生活介護</t>
    <phoneticPr fontId="1"/>
  </si>
  <si>
    <t>Q7-6-2 入所前の居場所_市外:特定施設入居者生活介護</t>
    <phoneticPr fontId="1"/>
  </si>
  <si>
    <t>Q7-7-2 入所前の居場所_市外:地域密着型特定施設入居者生活介護</t>
    <phoneticPr fontId="1"/>
  </si>
  <si>
    <t>Q7-10-2 入所前の居場所_市外:介護老人福祉施設</t>
    <phoneticPr fontId="1"/>
  </si>
  <si>
    <t>Q7-11-2 入所前の居場所_市外:地域密着型介護老人福祉施設入所者生活介護</t>
    <phoneticPr fontId="1"/>
  </si>
  <si>
    <t>Q10-5-1 退去先_市内:認知症対応型共同生活介護</t>
    <phoneticPr fontId="1"/>
  </si>
  <si>
    <t>Q10-6-1 退去先_市内:特定施設入居者生活介護</t>
    <phoneticPr fontId="1"/>
  </si>
  <si>
    <t>Q10-7-1 退去先_市内:地域密着型特定施設入居者生活介護</t>
    <phoneticPr fontId="1"/>
  </si>
  <si>
    <t>Q10-11-1 退去先_市内:介護老人福祉施設</t>
    <phoneticPr fontId="1"/>
  </si>
  <si>
    <t>Q10-12-1 退去先_市内:地域密着型介護老人福祉施設入所者生活介護</t>
    <phoneticPr fontId="1"/>
  </si>
  <si>
    <t>Q10-5-2 退去先_市外:認知症対応型共同生活介護</t>
    <phoneticPr fontId="1"/>
  </si>
  <si>
    <t>Q10-6-2 退去先_市外:特定施設入居者生活介護</t>
    <phoneticPr fontId="1"/>
  </si>
  <si>
    <t>Q10-7-2 退去先_市外:地域密着型特定施設入居者生活介護</t>
    <phoneticPr fontId="1"/>
  </si>
  <si>
    <t>Q10-11-2 退去先_市外:介護老人福祉施設</t>
    <phoneticPr fontId="1"/>
  </si>
  <si>
    <t>Q10-12-2 退去先_市外:地域密着型介護老人福祉施設入所者生活介護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</si>
</sst>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b/>
      <sz val="9"/>
      <color rgb="FFC0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color rgb="FFC00000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color rgb="FFFF0000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9"/>
      <name val="游ゴシック"/>
      <family val="2"/>
      <charset val="128"/>
      <scheme val="minor"/>
    </font>
    <font>
      <sz val="9"/>
      <color rgb="FFC00000"/>
      <name val="游ゴシック"/>
      <family val="2"/>
      <charset val="128"/>
      <scheme val="minor"/>
    </font>
    <font>
      <sz val="8.5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2" borderId="0" xfId="0" applyFont="1" applyFill="1">
      <alignment vertical="center"/>
    </xf>
    <xf numFmtId="0" fontId="1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19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10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Continuous" vertical="center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>
      <alignment vertical="center"/>
    </xf>
    <xf numFmtId="0" fontId="20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23" fillId="2" borderId="0" xfId="0" applyFont="1" applyFill="1">
      <alignment vertical="center"/>
    </xf>
    <xf numFmtId="0" fontId="4" fillId="2" borderId="11" xfId="0" applyFont="1" applyFill="1" applyBorder="1">
      <alignment vertical="center"/>
    </xf>
    <xf numFmtId="0" fontId="14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5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center" vertical="center" wrapText="1"/>
    </xf>
    <xf numFmtId="0" fontId="12" fillId="2" borderId="0" xfId="0" applyFont="1" applyFill="1">
      <alignment vertical="center"/>
    </xf>
    <xf numFmtId="0" fontId="4" fillId="5" borderId="1" xfId="0" applyFont="1" applyFill="1" applyBorder="1" applyAlignment="1" applyProtection="1">
      <alignment vertical="center" wrapText="1"/>
      <protection locked="0"/>
    </xf>
    <xf numFmtId="0" fontId="10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center" wrapText="1"/>
      <protection locked="0"/>
    </xf>
    <xf numFmtId="0" fontId="4" fillId="6" borderId="1" xfId="0" applyFont="1" applyFill="1" applyBorder="1" applyAlignment="1" applyProtection="1">
      <alignment vertical="center" wrapText="1"/>
      <protection locked="0"/>
    </xf>
    <xf numFmtId="0" fontId="10" fillId="6" borderId="1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12" fillId="2" borderId="0" xfId="0" applyFont="1" applyFill="1" applyAlignment="1">
      <alignment horizontal="left" vertical="center" wrapText="1"/>
    </xf>
    <xf numFmtId="0" fontId="25" fillId="2" borderId="0" xfId="0" applyFont="1" applyFill="1">
      <alignment vertical="center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0" fillId="5" borderId="0" xfId="0" applyFill="1">
      <alignment vertical="center"/>
    </xf>
    <xf numFmtId="0" fontId="3" fillId="2" borderId="0" xfId="0" applyFont="1" applyFill="1" applyAlignment="1" applyProtection="1">
      <alignment horizontal="centerContinuous" vertical="center"/>
      <protection locked="0"/>
    </xf>
    <xf numFmtId="0" fontId="4" fillId="3" borderId="12" xfId="0" applyFont="1" applyFill="1" applyBorder="1">
      <alignment vertical="center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>
      <alignment vertical="center"/>
    </xf>
    <xf numFmtId="0" fontId="3" fillId="2" borderId="5" xfId="0" applyFont="1" applyFill="1" applyBorder="1" applyAlignment="1">
      <alignment vertical="center" wrapText="1"/>
    </xf>
    <xf numFmtId="0" fontId="9" fillId="3" borderId="12" xfId="0" applyFont="1" applyFill="1" applyBorder="1" applyProtection="1">
      <alignment vertical="center"/>
      <protection locked="0"/>
    </xf>
    <xf numFmtId="176" fontId="14" fillId="2" borderId="12" xfId="0" applyNumberFormat="1" applyFont="1" applyFill="1" applyBorder="1">
      <alignment vertical="center"/>
    </xf>
    <xf numFmtId="0" fontId="12" fillId="2" borderId="5" xfId="0" applyFont="1" applyFill="1" applyBorder="1" applyAlignment="1">
      <alignment horizontal="center" vertical="center" wrapText="1"/>
    </xf>
    <xf numFmtId="176" fontId="4" fillId="2" borderId="12" xfId="0" applyNumberFormat="1" applyFont="1" applyFill="1" applyBorder="1">
      <alignment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4" fillId="3" borderId="12" xfId="0" applyFont="1" applyFill="1" applyBorder="1" applyAlignment="1" applyProtection="1">
      <alignment horizontal="left" vertical="top"/>
      <protection locked="0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76" fontId="14" fillId="2" borderId="12" xfId="0" applyNumberFormat="1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horizontal="left" vertical="top" wrapText="1"/>
    </xf>
    <xf numFmtId="0" fontId="5" fillId="2" borderId="0" xfId="0" applyFont="1" applyFill="1" applyAlignment="1" applyProtection="1">
      <alignment horizontal="left" vertical="center"/>
      <protection locked="0"/>
    </xf>
    <xf numFmtId="176" fontId="9" fillId="2" borderId="12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6" fillId="3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9" fillId="3" borderId="12" xfId="0" applyNumberFormat="1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9" fillId="3" borderId="13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fgColor rgb="FFFFC7CE"/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fgColor rgb="FFFFC7CE"/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16237</xdr:colOff>
      <xdr:row>57</xdr:row>
      <xdr:rowOff>9525</xdr:rowOff>
    </xdr:from>
    <xdr:to>
      <xdr:col>14</xdr:col>
      <xdr:colOff>116957</xdr:colOff>
      <xdr:row>82</xdr:row>
      <xdr:rowOff>179070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B652A48-398D-4FC1-8BE1-6DC2A6FD4C43}"/>
            </a:ext>
          </a:extLst>
        </xdr:cNvPr>
        <xdr:cNvSpPr txBox="1"/>
      </xdr:nvSpPr>
      <xdr:spPr>
        <a:xfrm>
          <a:off x="6544672" y="11717655"/>
          <a:ext cx="249310" cy="5766435"/>
        </a:xfrm>
        <a:prstGeom prst="rect">
          <a:avLst/>
        </a:prstGeom>
        <a:solidFill>
          <a:schemeClr val="bg1">
            <a:lumMod val="50000"/>
          </a:schemeClr>
        </a:solidFill>
        <a:ln w="6350">
          <a:noFill/>
        </a:ln>
      </xdr:spPr>
      <xdr:txBody>
        <a:bodyPr rot="0" spcFirstLastPara="0" vert="eaVert" wrap="square" lIns="0" tIns="45720" rIns="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ja-JP" sz="1200" b="1" kern="100">
              <a:solidFill>
                <a:srgbClr val="FFFFFF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rPr>
            <a:t>合計人数が一致することを、ご確認ください</a:t>
          </a:r>
          <a:endParaRPr lang="ja-JP" sz="1600" kern="100"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60542</xdr:colOff>
      <xdr:row>81</xdr:row>
      <xdr:rowOff>168463</xdr:rowOff>
    </xdr:from>
    <xdr:to>
      <xdr:col>13</xdr:col>
      <xdr:colOff>115956</xdr:colOff>
      <xdr:row>82</xdr:row>
      <xdr:rowOff>248475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878B81BF-6487-4025-BF4C-B75314D99FA7}"/>
            </a:ext>
          </a:extLst>
        </xdr:cNvPr>
        <xdr:cNvSpPr/>
      </xdr:nvSpPr>
      <xdr:spPr>
        <a:xfrm rot="10800000">
          <a:off x="5876507" y="17231548"/>
          <a:ext cx="764074" cy="320042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9</xdr:col>
      <xdr:colOff>16564</xdr:colOff>
      <xdr:row>56</xdr:row>
      <xdr:rowOff>173932</xdr:rowOff>
    </xdr:from>
    <xdr:to>
      <xdr:col>13</xdr:col>
      <xdr:colOff>115956</xdr:colOff>
      <xdr:row>58</xdr:row>
      <xdr:rowOff>34787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E8AEE55B-5EBC-40E8-9018-0ECCB4E0FF75}"/>
            </a:ext>
          </a:extLst>
        </xdr:cNvPr>
        <xdr:cNvSpPr/>
      </xdr:nvSpPr>
      <xdr:spPr>
        <a:xfrm rot="10800000">
          <a:off x="4068499" y="11647747"/>
          <a:ext cx="2572082" cy="321865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13</xdr:col>
      <xdr:colOff>57150</xdr:colOff>
      <xdr:row>100</xdr:row>
      <xdr:rowOff>104775</xdr:rowOff>
    </xdr:from>
    <xdr:to>
      <xdr:col>14</xdr:col>
      <xdr:colOff>129631</xdr:colOff>
      <xdr:row>136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0714575-625D-41AB-B825-1A8EEBE7FD72}"/>
            </a:ext>
          </a:extLst>
        </xdr:cNvPr>
        <xdr:cNvSpPr txBox="1"/>
      </xdr:nvSpPr>
      <xdr:spPr>
        <a:xfrm>
          <a:off x="6577965" y="21143595"/>
          <a:ext cx="232501" cy="8260080"/>
        </a:xfrm>
        <a:prstGeom prst="rect">
          <a:avLst/>
        </a:prstGeom>
        <a:solidFill>
          <a:schemeClr val="bg1">
            <a:lumMod val="50000"/>
          </a:schemeClr>
        </a:solidFill>
        <a:ln w="6350">
          <a:noFill/>
        </a:ln>
      </xdr:spPr>
      <xdr:txBody>
        <a:bodyPr rot="0" spcFirstLastPara="0" vert="eaVert" wrap="square" lIns="0" tIns="45720" rIns="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ja-JP" sz="1200" b="1" kern="100">
              <a:solidFill>
                <a:srgbClr val="FFFFFF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rPr>
            <a:t>合計人数が一致することを、ご確認ください</a:t>
          </a:r>
          <a:endParaRPr lang="ja-JP" sz="1600" kern="100"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75299</xdr:colOff>
      <xdr:row>100</xdr:row>
      <xdr:rowOff>51019</xdr:rowOff>
    </xdr:from>
    <xdr:to>
      <xdr:col>13</xdr:col>
      <xdr:colOff>115294</xdr:colOff>
      <xdr:row>101</xdr:row>
      <xdr:rowOff>203834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A8CB4BA2-E26F-402D-91D1-0DDD7DF68BCB}"/>
            </a:ext>
          </a:extLst>
        </xdr:cNvPr>
        <xdr:cNvSpPr/>
      </xdr:nvSpPr>
      <xdr:spPr>
        <a:xfrm rot="10800000">
          <a:off x="4675874" y="21095554"/>
          <a:ext cx="1964045" cy="267115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12</xdr:col>
      <xdr:colOff>38099</xdr:colOff>
      <xdr:row>135</xdr:row>
      <xdr:rowOff>22859</xdr:rowOff>
    </xdr:from>
    <xdr:to>
      <xdr:col>14</xdr:col>
      <xdr:colOff>133350</xdr:colOff>
      <xdr:row>136</xdr:row>
      <xdr:rowOff>63279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725F8BF9-DD2E-419E-BC97-A22EF4C92F29}"/>
            </a:ext>
          </a:extLst>
        </xdr:cNvPr>
        <xdr:cNvSpPr/>
      </xdr:nvSpPr>
      <xdr:spPr>
        <a:xfrm rot="10800000">
          <a:off x="5857874" y="29194124"/>
          <a:ext cx="948691" cy="269020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12</xdr:col>
      <xdr:colOff>304800</xdr:colOff>
      <xdr:row>112</xdr:row>
      <xdr:rowOff>24765</xdr:rowOff>
    </xdr:from>
    <xdr:to>
      <xdr:col>13</xdr:col>
      <xdr:colOff>62865</xdr:colOff>
      <xdr:row>114</xdr:row>
      <xdr:rowOff>43815</xdr:rowOff>
    </xdr:to>
    <xdr:sp macro="" textlink="">
      <xdr:nvSpPr>
        <xdr:cNvPr id="17" name="矢印: 上向き折線 16">
          <a:extLst>
            <a:ext uri="{FF2B5EF4-FFF2-40B4-BE49-F238E27FC236}">
              <a16:creationId xmlns:a16="http://schemas.microsoft.com/office/drawing/2014/main" id="{D05D8DFB-ACB4-4A0C-8AFE-F8248F619FA5}"/>
            </a:ext>
          </a:extLst>
        </xdr:cNvPr>
        <xdr:cNvSpPr/>
      </xdr:nvSpPr>
      <xdr:spPr>
        <a:xfrm flipH="1">
          <a:off x="6124575" y="23995380"/>
          <a:ext cx="459105" cy="367665"/>
        </a:xfrm>
        <a:prstGeom prst="bentUpArrow">
          <a:avLst>
            <a:gd name="adj1" fmla="val 36343"/>
            <a:gd name="adj2" fmla="val 34891"/>
            <a:gd name="adj3" fmla="val 25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87F18-0D61-4B69-B31F-B15C0496BC4E}">
  <dimension ref="A1:AB170"/>
  <sheetViews>
    <sheetView showGridLines="0" tabSelected="1" view="pageBreakPreview" zoomScaleNormal="100" zoomScaleSheetLayoutView="100" zoomScalePageLayoutView="115" workbookViewId="0">
      <selection activeCell="B2" sqref="B2:M2"/>
    </sheetView>
  </sheetViews>
  <sheetFormatPr defaultColWidth="9" defaultRowHeight="18"/>
  <cols>
    <col min="1" max="1" width="1.19921875" style="1" customWidth="1"/>
    <col min="2" max="2" width="1.09765625" style="1" customWidth="1"/>
    <col min="3" max="11" width="7.19921875" style="1" customWidth="1"/>
    <col min="12" max="12" width="8.69921875" style="1" customWidth="1"/>
    <col min="13" max="13" width="9.19921875" style="1" customWidth="1"/>
    <col min="14" max="15" width="2" style="1" customWidth="1"/>
    <col min="16" max="17" width="4.69921875" customWidth="1"/>
    <col min="29" max="16384" width="9" style="1"/>
  </cols>
  <sheetData>
    <row r="1" spans="1:15" ht="5.4" customHeight="1"/>
    <row r="2" spans="1:15" ht="18" customHeight="1">
      <c r="B2" s="104" t="s">
        <v>0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</row>
    <row r="3" spans="1:15" ht="5.4" customHeight="1" thickBot="1"/>
    <row r="4" spans="1:15" ht="15" customHeight="1" thickBot="1">
      <c r="C4" s="41" t="s">
        <v>283</v>
      </c>
      <c r="D4" s="14"/>
      <c r="E4" s="14"/>
      <c r="F4" s="14"/>
      <c r="G4" s="42"/>
      <c r="H4" s="5" t="s">
        <v>1</v>
      </c>
      <c r="I4" s="5"/>
      <c r="J4" s="5"/>
      <c r="K4" s="5"/>
    </row>
    <row r="5" spans="1:15" ht="6.6" customHeight="1">
      <c r="B5" s="5"/>
      <c r="C5" s="5"/>
      <c r="D5" s="5"/>
      <c r="E5" s="5"/>
      <c r="F5" s="5"/>
      <c r="G5" s="5"/>
      <c r="H5" s="5"/>
      <c r="I5" s="5"/>
      <c r="J5" s="5"/>
      <c r="K5" s="5"/>
    </row>
    <row r="6" spans="1:15">
      <c r="A6" s="1">
        <f>COUNTIF(I8:I12,"○")+COUNTIF(C8:C12,"○")</f>
        <v>0</v>
      </c>
      <c r="B6" s="2" t="s">
        <v>249</v>
      </c>
      <c r="C6" s="2"/>
      <c r="D6" s="2"/>
      <c r="E6" s="2"/>
      <c r="F6" s="2"/>
      <c r="G6" s="2"/>
      <c r="H6" s="105" t="s">
        <v>248</v>
      </c>
      <c r="I6" s="106"/>
      <c r="J6" s="107" t="str">
        <f>IF(A6&gt;1,"サービス種別は「１」～「10」の中から１つ選択"&amp;CHAR(10)&amp;"してください。","")</f>
        <v/>
      </c>
      <c r="K6" s="107"/>
      <c r="L6" s="107"/>
      <c r="M6" s="107"/>
      <c r="N6" s="107"/>
      <c r="O6" s="15"/>
    </row>
    <row r="7" spans="1:15" ht="9" customHeight="1" thickBot="1">
      <c r="C7" s="16"/>
      <c r="E7" s="5"/>
      <c r="F7" s="16"/>
      <c r="H7" s="5"/>
      <c r="I7" s="16"/>
      <c r="J7" s="107"/>
      <c r="K7" s="107"/>
      <c r="L7" s="107"/>
      <c r="M7" s="107"/>
      <c r="N7" s="107"/>
      <c r="O7" s="15"/>
    </row>
    <row r="8" spans="1:15" ht="18.600000000000001" thickBot="1">
      <c r="B8" s="5"/>
      <c r="C8" s="43"/>
      <c r="D8" s="94" t="s">
        <v>2</v>
      </c>
      <c r="E8" s="94"/>
      <c r="F8" s="94"/>
      <c r="G8" s="94"/>
      <c r="H8" s="94"/>
      <c r="I8" s="43"/>
      <c r="J8" s="100" t="s">
        <v>288</v>
      </c>
      <c r="K8" s="99"/>
      <c r="L8" s="99"/>
      <c r="M8" s="99"/>
    </row>
    <row r="9" spans="1:15" ht="18.600000000000001" thickBot="1">
      <c r="B9" s="5"/>
      <c r="C9" s="43"/>
      <c r="D9" s="94" t="s">
        <v>3</v>
      </c>
      <c r="E9" s="94"/>
      <c r="F9" s="94"/>
      <c r="G9" s="94"/>
      <c r="H9" s="94"/>
      <c r="I9" s="43" t="s">
        <v>270</v>
      </c>
      <c r="J9" s="100" t="s">
        <v>4</v>
      </c>
      <c r="K9" s="99"/>
      <c r="L9" s="99"/>
      <c r="M9" s="99"/>
    </row>
    <row r="10" spans="1:15" ht="18" customHeight="1" thickBot="1">
      <c r="A10" s="16"/>
      <c r="C10" s="43"/>
      <c r="D10" s="94" t="s">
        <v>5</v>
      </c>
      <c r="E10" s="94"/>
      <c r="F10" s="94"/>
      <c r="G10" s="94"/>
      <c r="H10" s="94"/>
      <c r="I10" s="43"/>
      <c r="J10" s="100" t="s">
        <v>218</v>
      </c>
      <c r="K10" s="99"/>
      <c r="L10" s="99"/>
      <c r="M10" s="99"/>
    </row>
    <row r="11" spans="1:15" ht="18" customHeight="1" thickBot="1">
      <c r="A11" s="16"/>
      <c r="C11" s="43"/>
      <c r="D11" s="94" t="s">
        <v>286</v>
      </c>
      <c r="E11" s="94"/>
      <c r="F11" s="94"/>
      <c r="G11" s="94"/>
      <c r="H11" s="94"/>
      <c r="I11" s="43"/>
      <c r="J11" s="100" t="s">
        <v>289</v>
      </c>
      <c r="K11" s="99"/>
      <c r="L11" s="99"/>
      <c r="M11" s="99"/>
    </row>
    <row r="12" spans="1:15" ht="18.600000000000001" thickBot="1">
      <c r="A12" s="16"/>
      <c r="C12" s="43"/>
      <c r="D12" s="94" t="s">
        <v>287</v>
      </c>
      <c r="E12" s="94"/>
      <c r="F12" s="94"/>
      <c r="G12" s="94"/>
      <c r="H12" s="94"/>
      <c r="I12" s="43"/>
      <c r="J12" s="100" t="s">
        <v>290</v>
      </c>
      <c r="K12" s="99"/>
      <c r="L12" s="99"/>
      <c r="M12" s="99"/>
    </row>
    <row r="13" spans="1:15" ht="15" customHeight="1">
      <c r="A13" s="16"/>
      <c r="C13" s="18" t="s">
        <v>6</v>
      </c>
      <c r="I13" s="16"/>
      <c r="J13" s="16"/>
      <c r="K13" s="16"/>
      <c r="L13" s="16"/>
      <c r="M13" s="16"/>
    </row>
    <row r="14" spans="1:15" ht="9" customHeight="1">
      <c r="A14" s="16"/>
      <c r="C14" s="5"/>
      <c r="D14" s="16"/>
      <c r="E14" s="16"/>
      <c r="G14" s="5"/>
      <c r="H14" s="16"/>
      <c r="I14" s="16"/>
      <c r="K14" s="5"/>
      <c r="L14" s="16"/>
      <c r="M14" s="16"/>
    </row>
    <row r="15" spans="1:15">
      <c r="B15" s="2" t="s">
        <v>7</v>
      </c>
      <c r="C15" s="2"/>
      <c r="D15" s="5"/>
      <c r="E15" s="5"/>
      <c r="F15" s="5"/>
      <c r="G15" s="5"/>
      <c r="H15" s="5"/>
      <c r="I15" s="5"/>
      <c r="J15" s="5"/>
      <c r="K15" s="5"/>
    </row>
    <row r="16" spans="1:15" ht="9" customHeight="1" thickBot="1">
      <c r="B16" s="2"/>
      <c r="C16" s="2"/>
      <c r="D16" s="5"/>
      <c r="E16" s="5"/>
      <c r="F16" s="5"/>
      <c r="G16" s="5"/>
      <c r="H16" s="5"/>
      <c r="I16" s="5"/>
      <c r="J16" s="5"/>
      <c r="K16" s="5"/>
    </row>
    <row r="17" spans="2:15" ht="18.600000000000001" thickBot="1">
      <c r="B17" s="2"/>
      <c r="C17" s="99" t="s">
        <v>8</v>
      </c>
      <c r="D17" s="99"/>
      <c r="E17" s="99"/>
      <c r="F17" s="99"/>
      <c r="G17" s="93"/>
      <c r="H17" s="53"/>
      <c r="I17" s="53"/>
      <c r="J17" s="53"/>
      <c r="K17" s="53"/>
      <c r="L17" s="53"/>
      <c r="M17" s="53"/>
    </row>
    <row r="18" spans="2:15" ht="18.600000000000001" thickBot="1">
      <c r="B18" s="2"/>
      <c r="C18" s="99" t="s">
        <v>9</v>
      </c>
      <c r="D18" s="99"/>
      <c r="E18" s="99"/>
      <c r="F18" s="99"/>
      <c r="G18" s="93"/>
      <c r="H18" s="109"/>
      <c r="I18" s="109"/>
      <c r="J18" s="19" t="str">
        <f>IF(OR(C8="○",C9="○"),"室",IF(C10="○","戸",IF(OR(C11="○",C12="○",I8="○",I9="○",I10="○",I11="○",I12="○"),"人","（人/戸/室）")))</f>
        <v>（人/戸/室）</v>
      </c>
    </row>
    <row r="19" spans="2:15" ht="18.600000000000001" thickBot="1">
      <c r="B19" s="2"/>
      <c r="C19" s="99" t="s">
        <v>10</v>
      </c>
      <c r="D19" s="99"/>
      <c r="E19" s="99"/>
      <c r="F19" s="99"/>
      <c r="G19" s="93"/>
      <c r="H19" s="53"/>
      <c r="I19" s="53"/>
      <c r="J19" s="19" t="s">
        <v>11</v>
      </c>
    </row>
    <row r="20" spans="2:15" ht="18.600000000000001" thickBot="1">
      <c r="B20" s="2"/>
      <c r="C20" s="99" t="s">
        <v>12</v>
      </c>
      <c r="D20" s="99"/>
      <c r="E20" s="99"/>
      <c r="F20" s="99"/>
      <c r="G20" s="93"/>
      <c r="H20" s="53"/>
      <c r="I20" s="53"/>
      <c r="J20" s="5" t="s">
        <v>11</v>
      </c>
    </row>
    <row r="21" spans="2:15" ht="18.600000000000001" thickBot="1">
      <c r="B21" s="2"/>
      <c r="C21" s="99" t="s">
        <v>245</v>
      </c>
      <c r="D21" s="99"/>
      <c r="E21" s="99"/>
      <c r="F21" s="99"/>
      <c r="G21" s="93"/>
      <c r="H21" s="53"/>
      <c r="I21" s="53"/>
      <c r="J21" s="5" t="s">
        <v>11</v>
      </c>
      <c r="K21" s="106" t="str">
        <f>IF(OR(I11="○",I12="○"), "※5) は、特養は回答不要","")</f>
        <v/>
      </c>
      <c r="L21" s="106"/>
      <c r="M21" s="106"/>
    </row>
    <row r="22" spans="2:15" ht="9" customHeight="1">
      <c r="B22" s="2"/>
      <c r="C22" s="3"/>
      <c r="D22" s="3"/>
      <c r="E22" s="3"/>
      <c r="F22" s="3"/>
      <c r="G22" s="3"/>
      <c r="H22" s="4"/>
      <c r="I22" s="4"/>
    </row>
    <row r="23" spans="2:15" ht="15" customHeight="1">
      <c r="B23" s="2"/>
      <c r="C23" s="108" t="s">
        <v>250</v>
      </c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3"/>
    </row>
    <row r="24" spans="2:15" ht="15" customHeight="1">
      <c r="B24" s="2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3"/>
    </row>
    <row r="25" spans="2:15" ht="15" customHeight="1">
      <c r="B25" s="2"/>
      <c r="C25" s="18" t="s">
        <v>13</v>
      </c>
      <c r="D25" s="18"/>
      <c r="E25" s="18"/>
      <c r="F25" s="18"/>
      <c r="G25" s="18"/>
      <c r="H25" s="18"/>
      <c r="I25" s="18"/>
      <c r="J25" s="18"/>
      <c r="K25" s="18"/>
      <c r="L25" s="18"/>
    </row>
    <row r="26" spans="2:15" ht="15" customHeight="1">
      <c r="B26" s="2"/>
      <c r="C26" s="18" t="s">
        <v>291</v>
      </c>
      <c r="D26" s="18"/>
      <c r="E26" s="18"/>
      <c r="F26" s="18"/>
      <c r="G26" s="18"/>
      <c r="H26" s="18"/>
      <c r="I26" s="18"/>
      <c r="J26" s="18"/>
      <c r="K26" s="18"/>
      <c r="L26" s="18"/>
    </row>
    <row r="27" spans="2:15" ht="9" customHeight="1">
      <c r="B27" s="5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2:15" ht="19.95" customHeight="1">
      <c r="B28" s="2" t="s">
        <v>251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</row>
    <row r="29" spans="2:15" ht="8.4" customHeight="1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5" ht="36" customHeight="1" thickBot="1">
      <c r="B30" s="5"/>
      <c r="C30" s="44" t="s">
        <v>14</v>
      </c>
      <c r="D30" s="45" t="s">
        <v>15</v>
      </c>
      <c r="E30" s="45" t="s">
        <v>16</v>
      </c>
      <c r="F30" s="45" t="s">
        <v>17</v>
      </c>
      <c r="G30" s="45" t="s">
        <v>18</v>
      </c>
      <c r="H30" s="45" t="s">
        <v>19</v>
      </c>
      <c r="I30" s="45" t="s">
        <v>20</v>
      </c>
      <c r="J30" s="45" t="s">
        <v>21</v>
      </c>
      <c r="K30" s="46" t="s">
        <v>22</v>
      </c>
      <c r="L30" s="44" t="s">
        <v>85</v>
      </c>
      <c r="M30" s="5"/>
    </row>
    <row r="31" spans="2:15" ht="18.600000000000001" thickBot="1">
      <c r="B31" s="5"/>
      <c r="C31" s="47"/>
      <c r="D31" s="47"/>
      <c r="E31" s="47"/>
      <c r="F31" s="47"/>
      <c r="G31" s="47"/>
      <c r="H31" s="47"/>
      <c r="I31" s="47"/>
      <c r="J31" s="47"/>
      <c r="K31" s="47"/>
      <c r="L31" s="48">
        <f>SUM(C31:K31)</f>
        <v>0</v>
      </c>
      <c r="M31" s="5"/>
    </row>
    <row r="32" spans="2:15" ht="12" customHeight="1"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2:28">
      <c r="B33" s="2" t="s">
        <v>242</v>
      </c>
      <c r="C33" s="18"/>
      <c r="D33" s="18"/>
      <c r="E33" s="5"/>
      <c r="F33" s="5"/>
      <c r="G33" s="5"/>
      <c r="H33" s="5"/>
      <c r="I33" s="5"/>
      <c r="J33" s="5"/>
      <c r="K33" s="5"/>
    </row>
    <row r="34" spans="2:28" ht="6" customHeight="1">
      <c r="B34" s="2"/>
      <c r="C34" s="18"/>
      <c r="D34" s="18"/>
      <c r="E34" s="5"/>
      <c r="F34" s="5"/>
      <c r="G34" s="5"/>
      <c r="H34" s="5"/>
      <c r="I34" s="5"/>
      <c r="J34" s="5"/>
      <c r="K34" s="5"/>
    </row>
    <row r="35" spans="2:28" s="16" customFormat="1" ht="15" customHeight="1">
      <c r="B35" s="2"/>
      <c r="C35" s="18" t="s">
        <v>86</v>
      </c>
      <c r="D35" s="18"/>
      <c r="E35" s="18"/>
      <c r="F35" s="18"/>
      <c r="G35" s="18"/>
      <c r="H35" s="18"/>
      <c r="I35" s="18"/>
      <c r="J35" s="18"/>
      <c r="K35" s="18"/>
      <c r="P35"/>
      <c r="Q35"/>
      <c r="R35"/>
      <c r="S35"/>
      <c r="T35"/>
      <c r="U35"/>
      <c r="V35"/>
      <c r="W35"/>
      <c r="X35"/>
      <c r="Y35"/>
      <c r="Z35"/>
      <c r="AA35"/>
      <c r="AB35"/>
    </row>
    <row r="36" spans="2:28" ht="6" customHeight="1" thickBot="1">
      <c r="B36" s="5"/>
      <c r="C36" s="2"/>
      <c r="D36" s="5"/>
      <c r="E36" s="5"/>
      <c r="F36" s="5"/>
      <c r="G36" s="5"/>
      <c r="H36" s="5"/>
      <c r="I36" s="5"/>
      <c r="J36" s="5"/>
      <c r="K36" s="5"/>
    </row>
    <row r="37" spans="2:28" ht="18.600000000000001" thickBot="1">
      <c r="B37" s="5">
        <f>COUNTA(F37:F43)+COUNTA(K37:K43)</f>
        <v>0</v>
      </c>
      <c r="C37" s="51" t="s">
        <v>23</v>
      </c>
      <c r="D37" s="51"/>
      <c r="E37" s="52"/>
      <c r="F37" s="43"/>
      <c r="G37" s="20"/>
      <c r="H37" s="95" t="s">
        <v>24</v>
      </c>
      <c r="I37" s="95"/>
      <c r="J37" s="96"/>
      <c r="K37" s="43"/>
      <c r="L37" s="20"/>
    </row>
    <row r="38" spans="2:28" ht="18.600000000000001" thickBot="1">
      <c r="B38" s="5"/>
      <c r="C38" s="51" t="s">
        <v>25</v>
      </c>
      <c r="D38" s="51"/>
      <c r="E38" s="52"/>
      <c r="F38" s="43"/>
      <c r="G38" s="20"/>
      <c r="H38" s="95" t="s">
        <v>26</v>
      </c>
      <c r="I38" s="95"/>
      <c r="J38" s="96"/>
      <c r="K38" s="43"/>
      <c r="L38" s="20"/>
    </row>
    <row r="39" spans="2:28" ht="18.600000000000001" thickBot="1">
      <c r="B39" s="5"/>
      <c r="C39" s="51" t="s">
        <v>27</v>
      </c>
      <c r="D39" s="51"/>
      <c r="E39" s="52"/>
      <c r="F39" s="43"/>
      <c r="G39" s="20"/>
      <c r="H39" s="95" t="s">
        <v>28</v>
      </c>
      <c r="I39" s="95"/>
      <c r="J39" s="96"/>
      <c r="K39" s="43"/>
      <c r="L39" s="20"/>
    </row>
    <row r="40" spans="2:28" ht="18" customHeight="1" thickBot="1">
      <c r="B40" s="2"/>
      <c r="C40" s="51" t="s">
        <v>29</v>
      </c>
      <c r="D40" s="51"/>
      <c r="E40" s="52"/>
      <c r="F40" s="43"/>
      <c r="G40" s="20"/>
      <c r="H40" s="95" t="s">
        <v>30</v>
      </c>
      <c r="I40" s="95"/>
      <c r="J40" s="96"/>
      <c r="K40" s="43"/>
      <c r="L40" s="20"/>
      <c r="M40" s="5"/>
      <c r="N40" s="5"/>
      <c r="O40" s="5"/>
    </row>
    <row r="41" spans="2:28" ht="15.6" customHeight="1" thickBot="1">
      <c r="B41" s="2"/>
      <c r="C41" s="51" t="s">
        <v>31</v>
      </c>
      <c r="D41" s="51"/>
      <c r="E41" s="52"/>
      <c r="F41" s="43"/>
      <c r="G41" s="20"/>
      <c r="H41" s="95" t="s">
        <v>32</v>
      </c>
      <c r="I41" s="95"/>
      <c r="J41" s="96"/>
      <c r="K41" s="43"/>
      <c r="L41" s="20"/>
      <c r="M41" s="5"/>
      <c r="N41" s="5"/>
      <c r="O41" s="5"/>
    </row>
    <row r="42" spans="2:28" ht="18" customHeight="1" thickBot="1">
      <c r="B42" s="2"/>
      <c r="C42" s="51" t="s">
        <v>33</v>
      </c>
      <c r="D42" s="51"/>
      <c r="E42" s="52"/>
      <c r="F42" s="43"/>
      <c r="G42" s="20"/>
      <c r="H42" s="95" t="s">
        <v>34</v>
      </c>
      <c r="I42" s="95"/>
      <c r="J42" s="96"/>
      <c r="K42" s="43"/>
      <c r="L42" s="20"/>
      <c r="M42" s="5"/>
      <c r="N42" s="5"/>
      <c r="O42" s="5"/>
    </row>
    <row r="43" spans="2:28" ht="18.600000000000001" thickBot="1">
      <c r="B43" s="2"/>
      <c r="C43" s="51" t="s">
        <v>35</v>
      </c>
      <c r="D43" s="51"/>
      <c r="E43" s="52"/>
      <c r="F43" s="43"/>
      <c r="G43" s="20"/>
      <c r="H43" s="95" t="s">
        <v>36</v>
      </c>
      <c r="I43" s="95"/>
      <c r="J43" s="96"/>
      <c r="K43" s="43"/>
      <c r="L43" s="20"/>
      <c r="M43" s="5"/>
      <c r="N43" s="5"/>
      <c r="O43" s="5"/>
    </row>
    <row r="44" spans="2:28" ht="18.600000000000001" thickBot="1">
      <c r="B44" s="2"/>
      <c r="C44" s="5"/>
      <c r="D44" s="5"/>
      <c r="E44" s="5"/>
      <c r="F44" s="5"/>
      <c r="G44" s="21"/>
      <c r="H44" s="57" t="s">
        <v>37</v>
      </c>
      <c r="I44" s="95"/>
      <c r="J44" s="96"/>
      <c r="K44" s="53"/>
      <c r="L44" s="92"/>
      <c r="M44" s="5"/>
      <c r="N44" s="5"/>
      <c r="O44" s="5"/>
    </row>
    <row r="45" spans="2:28" ht="18.600000000000001" thickBot="1">
      <c r="B45" s="2"/>
      <c r="C45" s="97" t="str">
        <f>IF(AND($B$37&gt;=1,K44="○"),"15)と他の選択肢は同時に選べません→","")</f>
        <v/>
      </c>
      <c r="D45" s="97"/>
      <c r="E45" s="97"/>
      <c r="F45" s="97"/>
      <c r="G45" s="98"/>
      <c r="H45" s="95"/>
      <c r="I45" s="95"/>
      <c r="J45" s="96"/>
      <c r="K45" s="53"/>
      <c r="L45" s="92"/>
      <c r="M45" s="5"/>
      <c r="N45" s="5"/>
      <c r="O45" s="5"/>
    </row>
    <row r="46" spans="2:28" ht="9" customHeight="1">
      <c r="B46" s="2"/>
      <c r="C46" s="5"/>
      <c r="D46" s="5"/>
      <c r="E46" s="5"/>
      <c r="F46" s="5"/>
      <c r="G46" s="5"/>
      <c r="H46" s="5"/>
      <c r="I46" s="5"/>
      <c r="J46" s="5"/>
      <c r="K46" s="5"/>
      <c r="L46" s="2"/>
      <c r="M46" s="5"/>
      <c r="N46" s="5"/>
      <c r="O46" s="5"/>
    </row>
    <row r="47" spans="2:28">
      <c r="B47" s="2" t="s">
        <v>243</v>
      </c>
      <c r="C47" s="5"/>
      <c r="D47" s="5"/>
      <c r="E47" s="5"/>
      <c r="F47" s="5"/>
      <c r="G47" s="2"/>
      <c r="H47" s="5"/>
      <c r="I47" s="5"/>
      <c r="J47" s="5"/>
      <c r="K47" s="5"/>
      <c r="L47" s="2"/>
      <c r="M47" s="5"/>
      <c r="N47" s="5"/>
      <c r="O47" s="5"/>
    </row>
    <row r="48" spans="2:28" ht="18.600000000000001" thickBot="1">
      <c r="B48" s="2"/>
      <c r="C48" s="5"/>
      <c r="D48" s="5"/>
      <c r="E48" s="5"/>
      <c r="F48" s="5"/>
      <c r="G48" s="2"/>
      <c r="H48" s="5"/>
      <c r="I48" s="5"/>
      <c r="J48" s="5"/>
      <c r="K48" s="5"/>
      <c r="L48" s="2"/>
      <c r="M48" s="5"/>
      <c r="N48" s="5"/>
      <c r="O48" s="5"/>
    </row>
    <row r="49" spans="2:15" ht="18.600000000000001" thickBot="1">
      <c r="B49" s="2"/>
      <c r="C49" s="93" t="s">
        <v>38</v>
      </c>
      <c r="D49" s="94"/>
      <c r="E49" s="94"/>
      <c r="F49" s="94"/>
      <c r="G49" s="94"/>
      <c r="H49" s="94"/>
      <c r="I49" s="94"/>
      <c r="J49" s="47"/>
      <c r="K49" s="22" t="s">
        <v>39</v>
      </c>
      <c r="L49" s="2"/>
      <c r="M49" s="5"/>
      <c r="N49" s="5"/>
      <c r="O49" s="5"/>
    </row>
    <row r="50" spans="2:15">
      <c r="B50" s="2"/>
      <c r="C50" s="5"/>
      <c r="D50" s="5"/>
      <c r="E50" s="5"/>
      <c r="F50" s="5"/>
      <c r="G50" s="2"/>
      <c r="H50" s="5"/>
      <c r="I50" s="5"/>
      <c r="J50" s="5"/>
      <c r="K50" s="5"/>
      <c r="L50" s="2"/>
      <c r="M50" s="5"/>
      <c r="N50" s="5"/>
      <c r="O50" s="5"/>
    </row>
    <row r="51" spans="2:15" ht="18.600000000000001" thickBot="1">
      <c r="B51" s="2"/>
      <c r="C51" s="5"/>
      <c r="D51" s="5"/>
      <c r="E51" s="5"/>
      <c r="F51" s="5"/>
      <c r="G51" s="2"/>
      <c r="H51" s="5"/>
      <c r="I51" s="5"/>
      <c r="J51" s="5"/>
      <c r="K51" s="5"/>
      <c r="L51" s="2"/>
      <c r="M51" s="5"/>
      <c r="N51" s="5"/>
      <c r="O51" s="5"/>
    </row>
    <row r="52" spans="2:15" ht="19.2" thickTop="1" thickBot="1">
      <c r="B52" s="77" t="s">
        <v>40</v>
      </c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9"/>
      <c r="N52" s="5"/>
      <c r="O52" s="5"/>
    </row>
    <row r="53" spans="2:15" ht="18.600000000000001" thickTop="1">
      <c r="B53" s="2"/>
      <c r="C53" s="5"/>
      <c r="D53" s="5"/>
      <c r="E53" s="5"/>
      <c r="F53" s="5"/>
      <c r="G53" s="2"/>
      <c r="H53" s="5"/>
      <c r="I53" s="5"/>
      <c r="J53" s="5"/>
      <c r="K53" s="5"/>
      <c r="L53" s="2"/>
      <c r="M53" s="5"/>
      <c r="N53" s="5"/>
      <c r="O53" s="5"/>
    </row>
    <row r="54" spans="2:15" ht="18" customHeight="1">
      <c r="B54" s="55" t="s">
        <v>284</v>
      </c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"/>
      <c r="O54" s="5"/>
    </row>
    <row r="55" spans="2:15" ht="18" customHeight="1"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"/>
      <c r="O55" s="5"/>
    </row>
    <row r="56" spans="2:15">
      <c r="B56" s="2"/>
      <c r="C56" s="23" t="s">
        <v>41</v>
      </c>
      <c r="D56" s="5"/>
      <c r="E56" s="5"/>
      <c r="F56" s="5"/>
      <c r="G56" s="2"/>
      <c r="H56" s="5"/>
      <c r="I56" s="5"/>
      <c r="J56" s="5"/>
      <c r="K56" s="5"/>
      <c r="L56" s="2"/>
      <c r="M56" s="5"/>
      <c r="N56" s="5"/>
      <c r="O56" s="5"/>
    </row>
    <row r="57" spans="2:15" ht="18.600000000000001" thickBot="1">
      <c r="B57" s="2"/>
      <c r="C57" s="5"/>
      <c r="D57" s="5"/>
      <c r="E57" s="5"/>
      <c r="F57" s="5"/>
      <c r="G57" s="2"/>
      <c r="H57" s="5"/>
      <c r="I57" s="5"/>
      <c r="J57" s="5"/>
      <c r="K57" s="5"/>
      <c r="L57" s="2"/>
      <c r="M57" s="5"/>
      <c r="N57" s="5"/>
      <c r="O57" s="5"/>
    </row>
    <row r="58" spans="2:15" ht="18" customHeight="1" thickBot="1">
      <c r="B58" s="2"/>
      <c r="C58" s="88" t="s">
        <v>42</v>
      </c>
      <c r="D58" s="89"/>
      <c r="E58" s="89"/>
      <c r="F58" s="90"/>
      <c r="G58" s="91"/>
      <c r="H58" s="91"/>
      <c r="I58" s="5" t="s">
        <v>11</v>
      </c>
      <c r="J58" s="5"/>
      <c r="K58" s="5"/>
      <c r="L58" s="2"/>
      <c r="M58" s="5"/>
      <c r="N58" s="5"/>
      <c r="O58" s="5"/>
    </row>
    <row r="59" spans="2:15">
      <c r="B59" s="2"/>
      <c r="C59" s="5"/>
      <c r="D59" s="5"/>
      <c r="E59" s="5"/>
      <c r="F59" s="5"/>
      <c r="G59" s="2"/>
      <c r="H59" s="5"/>
      <c r="I59" s="5"/>
      <c r="J59" s="5"/>
      <c r="K59" s="5"/>
      <c r="L59" s="2"/>
      <c r="M59" s="5"/>
      <c r="N59" s="5"/>
      <c r="O59" s="5"/>
    </row>
    <row r="60" spans="2:15">
      <c r="B60" s="63" t="s">
        <v>246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5"/>
      <c r="O60" s="5"/>
    </row>
    <row r="61" spans="2:15"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5"/>
      <c r="O61" s="5"/>
    </row>
    <row r="62" spans="2:15" ht="9" customHeight="1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5"/>
      <c r="O62" s="5"/>
    </row>
    <row r="63" spans="2:15" ht="15" customHeight="1">
      <c r="C63" s="23" t="s">
        <v>43</v>
      </c>
    </row>
    <row r="64" spans="2:15" ht="15" customHeight="1">
      <c r="C64" s="75" t="s">
        <v>44</v>
      </c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25"/>
    </row>
    <row r="65" spans="3:15" ht="15" customHeight="1"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25"/>
    </row>
    <row r="66" spans="3:15" ht="15" customHeight="1">
      <c r="C66" s="27" t="s">
        <v>45</v>
      </c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25"/>
    </row>
    <row r="67" spans="3:15" ht="9" customHeight="1"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</row>
    <row r="68" spans="3:15" ht="18.600000000000001" thickBot="1">
      <c r="I68" s="59" t="s">
        <v>46</v>
      </c>
      <c r="J68" s="60"/>
      <c r="K68" s="59" t="s">
        <v>47</v>
      </c>
      <c r="L68" s="60"/>
    </row>
    <row r="69" spans="3:15" ht="19.95" customHeight="1" thickBot="1">
      <c r="C69" s="51" t="s">
        <v>48</v>
      </c>
      <c r="D69" s="51"/>
      <c r="E69" s="51"/>
      <c r="F69" s="51"/>
      <c r="G69" s="51"/>
      <c r="H69" s="52"/>
      <c r="I69" s="53"/>
      <c r="J69" s="53"/>
      <c r="K69" s="53"/>
      <c r="L69" s="53"/>
    </row>
    <row r="70" spans="3:15" ht="19.95" customHeight="1" thickBot="1">
      <c r="C70" s="51" t="s">
        <v>49</v>
      </c>
      <c r="D70" s="51"/>
      <c r="E70" s="51"/>
      <c r="F70" s="51"/>
      <c r="G70" s="51"/>
      <c r="H70" s="52"/>
      <c r="I70" s="53"/>
      <c r="J70" s="53"/>
      <c r="K70" s="53"/>
      <c r="L70" s="53"/>
    </row>
    <row r="71" spans="3:15" ht="19.95" customHeight="1" thickBot="1">
      <c r="C71" s="51" t="s">
        <v>50</v>
      </c>
      <c r="D71" s="51"/>
      <c r="E71" s="51"/>
      <c r="F71" s="51"/>
      <c r="G71" s="51"/>
      <c r="H71" s="52"/>
      <c r="I71" s="53"/>
      <c r="J71" s="53"/>
      <c r="K71" s="53"/>
      <c r="L71" s="53"/>
    </row>
    <row r="72" spans="3:15" ht="19.95" customHeight="1" thickBot="1">
      <c r="C72" s="57" t="s">
        <v>51</v>
      </c>
      <c r="D72" s="57"/>
      <c r="E72" s="57"/>
      <c r="F72" s="57"/>
      <c r="G72" s="57"/>
      <c r="H72" s="58"/>
      <c r="I72" s="53"/>
      <c r="J72" s="53"/>
      <c r="K72" s="53"/>
      <c r="L72" s="53"/>
    </row>
    <row r="73" spans="3:15" ht="19.95" customHeight="1" thickBot="1">
      <c r="C73" s="57" t="s">
        <v>292</v>
      </c>
      <c r="D73" s="57"/>
      <c r="E73" s="57"/>
      <c r="F73" s="57"/>
      <c r="G73" s="57"/>
      <c r="H73" s="58"/>
      <c r="I73" s="53"/>
      <c r="J73" s="53"/>
      <c r="K73" s="53"/>
      <c r="L73" s="53"/>
    </row>
    <row r="74" spans="3:15" ht="19.95" customHeight="1" thickBot="1">
      <c r="C74" s="57" t="s">
        <v>293</v>
      </c>
      <c r="D74" s="57"/>
      <c r="E74" s="57"/>
      <c r="F74" s="57"/>
      <c r="G74" s="57"/>
      <c r="H74" s="58"/>
      <c r="I74" s="53"/>
      <c r="J74" s="53"/>
      <c r="K74" s="53"/>
      <c r="L74" s="53"/>
    </row>
    <row r="75" spans="3:15" ht="19.95" customHeight="1" thickBot="1">
      <c r="C75" s="57" t="s">
        <v>294</v>
      </c>
      <c r="D75" s="57"/>
      <c r="E75" s="57"/>
      <c r="F75" s="57"/>
      <c r="G75" s="57"/>
      <c r="H75" s="58"/>
      <c r="I75" s="53"/>
      <c r="J75" s="53"/>
      <c r="K75" s="53"/>
      <c r="L75" s="53"/>
    </row>
    <row r="76" spans="3:15" ht="19.95" customHeight="1" thickBot="1">
      <c r="C76" s="57" t="s">
        <v>52</v>
      </c>
      <c r="D76" s="57"/>
      <c r="E76" s="57"/>
      <c r="F76" s="57"/>
      <c r="G76" s="57"/>
      <c r="H76" s="58"/>
      <c r="I76" s="53"/>
      <c r="J76" s="53"/>
      <c r="K76" s="53"/>
      <c r="L76" s="53"/>
    </row>
    <row r="77" spans="3:15" ht="19.95" customHeight="1" thickBot="1">
      <c r="C77" s="57" t="s">
        <v>223</v>
      </c>
      <c r="D77" s="57"/>
      <c r="E77" s="57"/>
      <c r="F77" s="57"/>
      <c r="G77" s="57"/>
      <c r="H77" s="58"/>
      <c r="I77" s="53"/>
      <c r="J77" s="53"/>
      <c r="K77" s="53"/>
      <c r="L77" s="53"/>
    </row>
    <row r="78" spans="3:15" ht="19.95" customHeight="1" thickBot="1">
      <c r="C78" s="57" t="s">
        <v>295</v>
      </c>
      <c r="D78" s="57"/>
      <c r="E78" s="57"/>
      <c r="F78" s="57"/>
      <c r="G78" s="57"/>
      <c r="H78" s="58"/>
      <c r="I78" s="53"/>
      <c r="J78" s="53"/>
      <c r="K78" s="53"/>
      <c r="L78" s="53"/>
    </row>
    <row r="79" spans="3:15" ht="19.95" customHeight="1" thickBot="1">
      <c r="C79" s="57" t="s">
        <v>296</v>
      </c>
      <c r="D79" s="57"/>
      <c r="E79" s="57"/>
      <c r="F79" s="57"/>
      <c r="G79" s="57"/>
      <c r="H79" s="58"/>
      <c r="I79" s="53"/>
      <c r="J79" s="53"/>
      <c r="K79" s="53"/>
      <c r="L79" s="53"/>
    </row>
    <row r="80" spans="3:15" ht="19.95" customHeight="1" thickBot="1">
      <c r="C80" s="87" t="s">
        <v>53</v>
      </c>
      <c r="D80" s="87"/>
      <c r="E80" s="87"/>
      <c r="F80" s="87"/>
      <c r="G80" s="87"/>
      <c r="H80" s="64"/>
      <c r="I80" s="53"/>
      <c r="J80" s="53"/>
      <c r="K80" s="53"/>
      <c r="L80" s="53"/>
    </row>
    <row r="81" spans="2:13" ht="19.95" customHeight="1" thickBot="1">
      <c r="C81" s="57" t="s">
        <v>54</v>
      </c>
      <c r="D81" s="57"/>
      <c r="E81" s="57"/>
      <c r="F81" s="57"/>
      <c r="G81" s="57"/>
      <c r="H81" s="58"/>
      <c r="I81" s="53"/>
      <c r="J81" s="53"/>
      <c r="K81" s="53"/>
      <c r="L81" s="53"/>
    </row>
    <row r="82" spans="2:13" ht="19.95" customHeight="1" thickBot="1">
      <c r="C82" s="57" t="s">
        <v>55</v>
      </c>
      <c r="D82" s="57"/>
      <c r="E82" s="57"/>
      <c r="F82" s="57"/>
      <c r="G82" s="57"/>
      <c r="H82" s="58"/>
      <c r="I82" s="53"/>
      <c r="J82" s="53"/>
      <c r="K82" s="53"/>
      <c r="L82" s="53"/>
    </row>
    <row r="83" spans="2:13" ht="19.95" customHeight="1" thickBot="1">
      <c r="C83" s="57" t="s">
        <v>56</v>
      </c>
      <c r="D83" s="57"/>
      <c r="E83" s="57"/>
      <c r="F83" s="57"/>
      <c r="G83" s="57"/>
      <c r="H83" s="58"/>
      <c r="I83" s="86">
        <f>SUM(I69:L82)</f>
        <v>0</v>
      </c>
      <c r="J83" s="86"/>
      <c r="K83" s="86"/>
      <c r="L83" s="86"/>
    </row>
    <row r="84" spans="2:13">
      <c r="I84" s="76" t="str">
        <f>IF(G58=I83,"","上記の合計人数と問６新規入所・入居者数（合計）が一致していません。")</f>
        <v/>
      </c>
      <c r="J84" s="76"/>
      <c r="K84" s="76"/>
      <c r="L84" s="76"/>
    </row>
    <row r="85" spans="2:13">
      <c r="I85" s="76"/>
      <c r="J85" s="76"/>
      <c r="K85" s="76"/>
      <c r="L85" s="76"/>
    </row>
    <row r="86" spans="2:13">
      <c r="I86" s="76"/>
      <c r="J86" s="76"/>
      <c r="K86" s="76"/>
      <c r="L86" s="76"/>
    </row>
    <row r="87" spans="2:13">
      <c r="I87" s="26"/>
      <c r="J87" s="26"/>
      <c r="K87" s="26"/>
      <c r="L87" s="26"/>
    </row>
    <row r="88" spans="2:13">
      <c r="I88" s="26"/>
      <c r="J88" s="26"/>
      <c r="K88" s="26"/>
      <c r="L88" s="26"/>
    </row>
    <row r="89" spans="2:13">
      <c r="I89" s="26"/>
      <c r="J89" s="26"/>
      <c r="K89" s="26"/>
      <c r="L89" s="26"/>
    </row>
    <row r="90" spans="2:13">
      <c r="I90" s="26"/>
      <c r="J90" s="26"/>
      <c r="K90" s="26"/>
      <c r="L90" s="26"/>
    </row>
    <row r="91" spans="2:13">
      <c r="I91" s="26"/>
      <c r="J91" s="26"/>
      <c r="K91" s="26"/>
      <c r="L91" s="26"/>
    </row>
    <row r="93" spans="2:13" ht="12" customHeight="1"/>
    <row r="94" spans="2:13" ht="9" customHeight="1" thickBot="1"/>
    <row r="95" spans="2:13" ht="19.2" thickTop="1" thickBot="1">
      <c r="B95" s="77" t="s">
        <v>57</v>
      </c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9"/>
    </row>
    <row r="96" spans="2:13" ht="9" customHeight="1" thickTop="1"/>
    <row r="97" spans="2:13">
      <c r="B97" s="85" t="s">
        <v>285</v>
      </c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</row>
    <row r="98" spans="2:13" ht="15" customHeight="1">
      <c r="C98" s="80" t="s">
        <v>213</v>
      </c>
      <c r="D98" s="80"/>
      <c r="E98" s="80"/>
      <c r="F98" s="80"/>
      <c r="G98" s="80"/>
      <c r="H98" s="80"/>
      <c r="I98" s="80"/>
      <c r="J98" s="80"/>
      <c r="K98" s="80"/>
      <c r="L98" s="80"/>
      <c r="M98" s="80"/>
    </row>
    <row r="99" spans="2:13" ht="15" customHeight="1"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</row>
    <row r="100" spans="2:13" ht="15" customHeight="1">
      <c r="C100" s="27" t="s">
        <v>58</v>
      </c>
    </row>
    <row r="101" spans="2:13" ht="9" customHeight="1" thickBot="1"/>
    <row r="102" spans="2:13" ht="18.600000000000001" thickBot="1">
      <c r="C102" s="81" t="s">
        <v>59</v>
      </c>
      <c r="D102" s="81"/>
      <c r="E102" s="81"/>
      <c r="F102" s="82"/>
      <c r="G102" s="83"/>
      <c r="H102" s="83"/>
      <c r="I102" s="5" t="s">
        <v>60</v>
      </c>
    </row>
    <row r="103" spans="2:13" ht="9" customHeight="1"/>
    <row r="104" spans="2:13">
      <c r="B104" s="2" t="s">
        <v>247</v>
      </c>
    </row>
    <row r="105" spans="2:13" ht="15" customHeight="1">
      <c r="B105" s="2"/>
      <c r="C105" s="27" t="s">
        <v>61</v>
      </c>
      <c r="D105" s="23"/>
      <c r="E105" s="23"/>
      <c r="F105" s="23"/>
      <c r="G105" s="23"/>
      <c r="H105" s="23"/>
      <c r="I105" s="23"/>
      <c r="J105" s="23"/>
      <c r="K105" s="23"/>
      <c r="L105" s="23"/>
      <c r="M105" s="23"/>
    </row>
    <row r="106" spans="2:13" ht="19.95" customHeight="1">
      <c r="C106" s="84" t="s">
        <v>87</v>
      </c>
      <c r="D106" s="84"/>
      <c r="E106" s="84"/>
      <c r="F106" s="84"/>
      <c r="G106" s="84"/>
      <c r="H106" s="84"/>
      <c r="I106" s="84"/>
      <c r="J106" s="84"/>
      <c r="K106" s="84"/>
      <c r="L106" s="84"/>
      <c r="M106" s="84"/>
    </row>
    <row r="107" spans="2:13" ht="19.95" customHeight="1"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</row>
    <row r="108" spans="2:13" ht="15" customHeight="1">
      <c r="C108" s="67" t="s">
        <v>62</v>
      </c>
      <c r="D108" s="67"/>
      <c r="E108" s="67"/>
      <c r="F108" s="67"/>
      <c r="G108" s="67"/>
      <c r="H108" s="67"/>
      <c r="I108" s="67"/>
      <c r="J108" s="67"/>
      <c r="K108" s="67"/>
      <c r="L108" s="23"/>
      <c r="M108" s="23"/>
    </row>
    <row r="109" spans="2:13" ht="9" customHeight="1"/>
    <row r="110" spans="2:13" ht="15" customHeight="1">
      <c r="C110" s="68" t="s">
        <v>63</v>
      </c>
      <c r="D110" s="69"/>
      <c r="E110" s="69"/>
      <c r="F110" s="69"/>
      <c r="G110" s="69"/>
      <c r="H110" s="69"/>
      <c r="I110" s="69"/>
      <c r="J110" s="69"/>
      <c r="K110" s="70"/>
      <c r="L110" s="71" t="s">
        <v>212</v>
      </c>
      <c r="M110" s="73" t="s">
        <v>252</v>
      </c>
    </row>
    <row r="111" spans="2:13" ht="66" customHeight="1" thickBot="1">
      <c r="C111" s="44" t="s">
        <v>14</v>
      </c>
      <c r="D111" s="44" t="s">
        <v>15</v>
      </c>
      <c r="E111" s="44" t="s">
        <v>16</v>
      </c>
      <c r="F111" s="44" t="s">
        <v>17</v>
      </c>
      <c r="G111" s="44" t="s">
        <v>18</v>
      </c>
      <c r="H111" s="44" t="s">
        <v>19</v>
      </c>
      <c r="I111" s="44" t="s">
        <v>20</v>
      </c>
      <c r="J111" s="44" t="s">
        <v>21</v>
      </c>
      <c r="K111" s="49" t="s">
        <v>64</v>
      </c>
      <c r="L111" s="72"/>
      <c r="M111" s="74"/>
    </row>
    <row r="112" spans="2:13" ht="18.600000000000001" thickBot="1"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50">
        <f>SUM(C112:L112)</f>
        <v>0</v>
      </c>
    </row>
    <row r="113" spans="2:13" ht="9" customHeight="1"/>
    <row r="114" spans="2:13">
      <c r="B114" s="2" t="s">
        <v>65</v>
      </c>
      <c r="C114" s="2"/>
    </row>
    <row r="115" spans="2:13" ht="15" customHeight="1">
      <c r="C115" s="23" t="s">
        <v>66</v>
      </c>
    </row>
    <row r="116" spans="2:13" ht="15" customHeight="1">
      <c r="C116" s="75" t="s">
        <v>88</v>
      </c>
      <c r="D116" s="75"/>
      <c r="E116" s="75"/>
      <c r="F116" s="75"/>
      <c r="G116" s="75"/>
      <c r="H116" s="75"/>
      <c r="I116" s="75"/>
      <c r="J116" s="75"/>
      <c r="K116" s="75"/>
      <c r="L116" s="75"/>
      <c r="M116" s="75"/>
    </row>
    <row r="117" spans="2:13" ht="15" customHeight="1">
      <c r="C117" s="75"/>
      <c r="D117" s="75"/>
      <c r="E117" s="75"/>
      <c r="F117" s="75"/>
      <c r="G117" s="75"/>
      <c r="H117" s="75"/>
      <c r="I117" s="75"/>
      <c r="J117" s="75"/>
      <c r="K117" s="75"/>
      <c r="L117" s="75"/>
      <c r="M117" s="75"/>
    </row>
    <row r="118" spans="2:13" ht="15" customHeight="1">
      <c r="C118" s="23" t="s">
        <v>67</v>
      </c>
      <c r="D118" s="25"/>
      <c r="E118" s="25"/>
      <c r="F118" s="25"/>
      <c r="G118" s="25"/>
      <c r="H118" s="25"/>
      <c r="I118" s="25"/>
      <c r="J118" s="25"/>
      <c r="K118" s="25"/>
      <c r="L118" s="25"/>
      <c r="M118" s="25"/>
    </row>
    <row r="119" spans="2:13" ht="9" customHeight="1">
      <c r="C119" s="23"/>
      <c r="D119" s="25"/>
      <c r="E119" s="25"/>
      <c r="F119" s="25"/>
      <c r="G119" s="25"/>
      <c r="H119" s="25"/>
      <c r="I119" s="25"/>
      <c r="J119" s="25"/>
      <c r="K119" s="25"/>
      <c r="L119" s="25"/>
      <c r="M119" s="25"/>
    </row>
    <row r="120" spans="2:13" ht="15" customHeight="1" thickBot="1">
      <c r="I120" s="59" t="s">
        <v>46</v>
      </c>
      <c r="J120" s="60"/>
      <c r="K120" s="60" t="s">
        <v>47</v>
      </c>
      <c r="L120" s="60"/>
    </row>
    <row r="121" spans="2:13" ht="18" customHeight="1" thickBot="1">
      <c r="C121" s="51" t="s">
        <v>68</v>
      </c>
      <c r="D121" s="51"/>
      <c r="E121" s="51"/>
      <c r="F121" s="51"/>
      <c r="G121" s="51"/>
      <c r="H121" s="52"/>
      <c r="I121" s="53"/>
      <c r="J121" s="53"/>
      <c r="K121" s="53"/>
      <c r="L121" s="53"/>
    </row>
    <row r="122" spans="2:13" ht="18" customHeight="1" thickBot="1">
      <c r="C122" s="51" t="s">
        <v>49</v>
      </c>
      <c r="D122" s="51"/>
      <c r="E122" s="51"/>
      <c r="F122" s="51"/>
      <c r="G122" s="51"/>
      <c r="H122" s="52"/>
      <c r="I122" s="53"/>
      <c r="J122" s="53"/>
      <c r="K122" s="53"/>
      <c r="L122" s="53"/>
    </row>
    <row r="123" spans="2:13" ht="18" customHeight="1" thickBot="1">
      <c r="C123" s="51" t="s">
        <v>69</v>
      </c>
      <c r="D123" s="51"/>
      <c r="E123" s="51"/>
      <c r="F123" s="51"/>
      <c r="G123" s="51"/>
      <c r="H123" s="52"/>
      <c r="I123" s="53"/>
      <c r="J123" s="53"/>
      <c r="K123" s="53"/>
      <c r="L123" s="53"/>
    </row>
    <row r="124" spans="2:13" ht="18" customHeight="1" thickBot="1">
      <c r="C124" s="57" t="s">
        <v>70</v>
      </c>
      <c r="D124" s="57"/>
      <c r="E124" s="57"/>
      <c r="F124" s="57"/>
      <c r="G124" s="57"/>
      <c r="H124" s="58"/>
      <c r="I124" s="53"/>
      <c r="J124" s="53"/>
      <c r="K124" s="53"/>
      <c r="L124" s="53"/>
    </row>
    <row r="125" spans="2:13" ht="18" customHeight="1" thickBot="1">
      <c r="C125" s="57" t="s">
        <v>292</v>
      </c>
      <c r="D125" s="57"/>
      <c r="E125" s="57"/>
      <c r="F125" s="57"/>
      <c r="G125" s="57"/>
      <c r="H125" s="58"/>
      <c r="I125" s="53"/>
      <c r="J125" s="53"/>
      <c r="K125" s="53"/>
      <c r="L125" s="53"/>
    </row>
    <row r="126" spans="2:13" ht="18" customHeight="1" thickBot="1">
      <c r="C126" s="57" t="s">
        <v>293</v>
      </c>
      <c r="D126" s="57"/>
      <c r="E126" s="57"/>
      <c r="F126" s="57"/>
      <c r="G126" s="57"/>
      <c r="H126" s="58"/>
      <c r="I126" s="53"/>
      <c r="J126" s="53"/>
      <c r="K126" s="53"/>
      <c r="L126" s="53"/>
    </row>
    <row r="127" spans="2:13" ht="18" customHeight="1" thickBot="1">
      <c r="C127" s="57" t="s">
        <v>294</v>
      </c>
      <c r="D127" s="57"/>
      <c r="E127" s="57"/>
      <c r="F127" s="57"/>
      <c r="G127" s="57"/>
      <c r="H127" s="58"/>
      <c r="I127" s="53"/>
      <c r="J127" s="53"/>
      <c r="K127" s="53"/>
      <c r="L127" s="53"/>
    </row>
    <row r="128" spans="2:13" ht="18" customHeight="1" thickBot="1">
      <c r="C128" s="57" t="s">
        <v>52</v>
      </c>
      <c r="D128" s="57"/>
      <c r="E128" s="57"/>
      <c r="F128" s="57"/>
      <c r="G128" s="57"/>
      <c r="H128" s="58"/>
      <c r="I128" s="53"/>
      <c r="J128" s="53"/>
      <c r="K128" s="53"/>
      <c r="L128" s="53"/>
    </row>
    <row r="129" spans="1:13" ht="18" customHeight="1" thickBot="1">
      <c r="C129" s="57" t="s">
        <v>223</v>
      </c>
      <c r="D129" s="57"/>
      <c r="E129" s="57"/>
      <c r="F129" s="57"/>
      <c r="G129" s="57"/>
      <c r="H129" s="58"/>
      <c r="I129" s="53"/>
      <c r="J129" s="53"/>
      <c r="K129" s="53"/>
      <c r="L129" s="53"/>
    </row>
    <row r="130" spans="1:13" ht="30" customHeight="1" thickBot="1">
      <c r="C130" s="57" t="s">
        <v>71</v>
      </c>
      <c r="D130" s="57"/>
      <c r="E130" s="57"/>
      <c r="F130" s="57"/>
      <c r="G130" s="57"/>
      <c r="H130" s="58"/>
      <c r="I130" s="53"/>
      <c r="J130" s="53"/>
      <c r="K130" s="53"/>
      <c r="L130" s="53"/>
    </row>
    <row r="131" spans="1:13" ht="18" customHeight="1" thickBot="1">
      <c r="C131" s="57" t="s">
        <v>297</v>
      </c>
      <c r="D131" s="57"/>
      <c r="E131" s="57"/>
      <c r="F131" s="57"/>
      <c r="G131" s="57"/>
      <c r="H131" s="58"/>
      <c r="I131" s="53"/>
      <c r="J131" s="53"/>
      <c r="K131" s="53"/>
      <c r="L131" s="53"/>
    </row>
    <row r="132" spans="1:13" ht="18" customHeight="1" thickBot="1">
      <c r="C132" s="57" t="s">
        <v>298</v>
      </c>
      <c r="D132" s="57"/>
      <c r="E132" s="57"/>
      <c r="F132" s="57"/>
      <c r="G132" s="57"/>
      <c r="H132" s="58"/>
      <c r="I132" s="53"/>
      <c r="J132" s="53"/>
      <c r="K132" s="53"/>
      <c r="L132" s="53"/>
    </row>
    <row r="133" spans="1:13" ht="18" customHeight="1" thickBot="1">
      <c r="C133" s="57" t="s">
        <v>54</v>
      </c>
      <c r="D133" s="57"/>
      <c r="E133" s="57"/>
      <c r="F133" s="57"/>
      <c r="G133" s="57"/>
      <c r="H133" s="58"/>
      <c r="I133" s="53"/>
      <c r="J133" s="53"/>
      <c r="K133" s="53"/>
      <c r="L133" s="53"/>
    </row>
    <row r="134" spans="1:13" ht="18" customHeight="1" thickBot="1">
      <c r="C134" s="57" t="s">
        <v>72</v>
      </c>
      <c r="D134" s="57"/>
      <c r="E134" s="57"/>
      <c r="F134" s="57"/>
      <c r="G134" s="57"/>
      <c r="H134" s="58"/>
      <c r="I134" s="53"/>
      <c r="J134" s="53"/>
      <c r="K134" s="53"/>
      <c r="L134" s="53"/>
    </row>
    <row r="135" spans="1:13" ht="28.8" customHeight="1" thickBot="1">
      <c r="C135" s="64" t="s">
        <v>89</v>
      </c>
      <c r="D135" s="65"/>
      <c r="E135" s="65"/>
      <c r="F135" s="65"/>
      <c r="G135" s="66" t="str">
        <f>IF(L112&lt;&gt;I135,"問9②と同じ数値を記入してください","")</f>
        <v/>
      </c>
      <c r="H135" s="66"/>
      <c r="I135" s="53"/>
      <c r="J135" s="53"/>
      <c r="K135" s="53"/>
      <c r="L135" s="53"/>
    </row>
    <row r="136" spans="1:13" ht="18" customHeight="1" thickBot="1">
      <c r="C136" s="57" t="s">
        <v>73</v>
      </c>
      <c r="D136" s="57"/>
      <c r="E136" s="57"/>
      <c r="F136" s="57"/>
      <c r="G136" s="57"/>
      <c r="H136" s="58"/>
      <c r="I136" s="61">
        <f>SUM(I121:L135)</f>
        <v>0</v>
      </c>
      <c r="J136" s="61"/>
      <c r="K136" s="61"/>
      <c r="L136" s="61"/>
    </row>
    <row r="137" spans="1:13" ht="12" customHeight="1">
      <c r="I137" s="62" t="str">
        <f>IF(G102=I136,"","上記の合計人数と問８退去者数（合計）が"&amp;CHAR(10)&amp;"一致していません。")</f>
        <v/>
      </c>
      <c r="J137" s="62"/>
      <c r="K137" s="62"/>
      <c r="L137" s="62"/>
    </row>
    <row r="138" spans="1:13" ht="12" customHeight="1">
      <c r="I138" s="62"/>
      <c r="J138" s="62"/>
      <c r="K138" s="62"/>
      <c r="L138" s="62"/>
    </row>
    <row r="139" spans="1:13" ht="7.95" customHeight="1">
      <c r="H139" s="26"/>
      <c r="J139" s="26"/>
      <c r="K139" s="26"/>
      <c r="L139" s="26"/>
    </row>
    <row r="141" spans="1:13">
      <c r="A141" s="1">
        <f>COUNTIF(J145:K154,"○")</f>
        <v>0</v>
      </c>
      <c r="B141" s="63" t="s">
        <v>253</v>
      </c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</row>
    <row r="142" spans="1:13"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</row>
    <row r="143" spans="1:13">
      <c r="C143" s="35" t="s">
        <v>74</v>
      </c>
    </row>
    <row r="144" spans="1:13" ht="18.600000000000001" thickBot="1">
      <c r="J144" s="59" t="s">
        <v>75</v>
      </c>
      <c r="K144" s="60"/>
    </row>
    <row r="145" spans="2:13" ht="18.600000000000001" thickBot="1">
      <c r="C145" s="51" t="s">
        <v>76</v>
      </c>
      <c r="D145" s="51"/>
      <c r="E145" s="51"/>
      <c r="F145" s="51"/>
      <c r="G145" s="51"/>
      <c r="H145" s="51"/>
      <c r="I145" s="52"/>
      <c r="J145" s="53"/>
      <c r="K145" s="53"/>
      <c r="L145" s="17">
        <f>IF(J145="○",1,0)</f>
        <v>0</v>
      </c>
    </row>
    <row r="146" spans="2:13" ht="18.600000000000001" thickBot="1">
      <c r="C146" s="51" t="s">
        <v>77</v>
      </c>
      <c r="D146" s="51"/>
      <c r="E146" s="51"/>
      <c r="F146" s="51"/>
      <c r="G146" s="51"/>
      <c r="H146" s="51"/>
      <c r="I146" s="52"/>
      <c r="J146" s="53"/>
      <c r="K146" s="53"/>
      <c r="L146" s="17">
        <f t="shared" ref="L146:L154" si="0">IF(J146="○",1,0)</f>
        <v>0</v>
      </c>
    </row>
    <row r="147" spans="2:13" ht="18.600000000000001" thickBot="1">
      <c r="C147" s="51" t="s">
        <v>224</v>
      </c>
      <c r="D147" s="51"/>
      <c r="E147" s="51"/>
      <c r="F147" s="51"/>
      <c r="G147" s="51"/>
      <c r="H147" s="51"/>
      <c r="I147" s="52"/>
      <c r="J147" s="53"/>
      <c r="K147" s="53"/>
      <c r="L147" s="17">
        <f t="shared" si="0"/>
        <v>0</v>
      </c>
    </row>
    <row r="148" spans="2:13" ht="18.600000000000001" thickBot="1">
      <c r="C148" s="51" t="s">
        <v>78</v>
      </c>
      <c r="D148" s="51"/>
      <c r="E148" s="51"/>
      <c r="F148" s="51"/>
      <c r="G148" s="51"/>
      <c r="H148" s="51"/>
      <c r="I148" s="52"/>
      <c r="J148" s="53"/>
      <c r="K148" s="53"/>
      <c r="L148" s="17">
        <f t="shared" si="0"/>
        <v>0</v>
      </c>
    </row>
    <row r="149" spans="2:13" ht="18.600000000000001" thickBot="1">
      <c r="C149" s="51" t="s">
        <v>79</v>
      </c>
      <c r="D149" s="51"/>
      <c r="E149" s="51"/>
      <c r="F149" s="51"/>
      <c r="G149" s="51"/>
      <c r="H149" s="51"/>
      <c r="I149" s="52"/>
      <c r="J149" s="53"/>
      <c r="K149" s="53"/>
      <c r="L149" s="17">
        <f t="shared" si="0"/>
        <v>0</v>
      </c>
    </row>
    <row r="150" spans="2:13" ht="18.600000000000001" thickBot="1">
      <c r="C150" s="51" t="s">
        <v>80</v>
      </c>
      <c r="D150" s="51"/>
      <c r="E150" s="51"/>
      <c r="F150" s="51"/>
      <c r="G150" s="51"/>
      <c r="H150" s="51"/>
      <c r="I150" s="52"/>
      <c r="J150" s="53"/>
      <c r="K150" s="53"/>
      <c r="L150" s="17">
        <f t="shared" si="0"/>
        <v>0</v>
      </c>
    </row>
    <row r="151" spans="2:13" ht="18" customHeight="1" thickBot="1">
      <c r="C151" s="57" t="s">
        <v>81</v>
      </c>
      <c r="D151" s="57"/>
      <c r="E151" s="57"/>
      <c r="F151" s="57"/>
      <c r="G151" s="57"/>
      <c r="H151" s="57"/>
      <c r="I151" s="58"/>
      <c r="J151" s="53"/>
      <c r="K151" s="53"/>
      <c r="L151" s="17">
        <f t="shared" si="0"/>
        <v>0</v>
      </c>
    </row>
    <row r="152" spans="2:13" ht="18.600000000000001" thickBot="1">
      <c r="C152" s="51" t="s">
        <v>82</v>
      </c>
      <c r="D152" s="51"/>
      <c r="E152" s="51"/>
      <c r="F152" s="51"/>
      <c r="G152" s="51"/>
      <c r="H152" s="51"/>
      <c r="I152" s="52"/>
      <c r="J152" s="53"/>
      <c r="K152" s="53"/>
      <c r="L152" s="17">
        <f t="shared" si="0"/>
        <v>0</v>
      </c>
    </row>
    <row r="153" spans="2:13" ht="18.600000000000001" thickBot="1">
      <c r="C153" s="51" t="s">
        <v>83</v>
      </c>
      <c r="D153" s="51"/>
      <c r="E153" s="51"/>
      <c r="F153" s="51"/>
      <c r="G153" s="51"/>
      <c r="H153" s="51"/>
      <c r="I153" s="52"/>
      <c r="J153" s="53"/>
      <c r="K153" s="53"/>
      <c r="L153" s="17">
        <f t="shared" si="0"/>
        <v>0</v>
      </c>
    </row>
    <row r="154" spans="2:13" ht="18.600000000000001" thickBot="1">
      <c r="C154" s="51" t="s">
        <v>84</v>
      </c>
      <c r="D154" s="51"/>
      <c r="E154" s="51"/>
      <c r="F154" s="51"/>
      <c r="G154" s="51"/>
      <c r="H154" s="51"/>
      <c r="I154" s="52"/>
      <c r="J154" s="53"/>
      <c r="K154" s="53"/>
      <c r="L154" s="17">
        <f t="shared" si="0"/>
        <v>0</v>
      </c>
    </row>
    <row r="155" spans="2:13">
      <c r="J155" s="54" t="str">
        <f>IF(A141&gt;3,"問11は最大３つまで選択してください","")</f>
        <v/>
      </c>
      <c r="K155" s="54"/>
      <c r="L155" s="54"/>
      <c r="M155" s="54"/>
    </row>
    <row r="157" spans="2:13">
      <c r="B157" s="55" t="s">
        <v>244</v>
      </c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</row>
    <row r="158" spans="2:13"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</row>
    <row r="159" spans="2:13" ht="9" customHeight="1" thickBot="1">
      <c r="B159" s="2"/>
    </row>
    <row r="160" spans="2:13" ht="18.600000000000001" thickBot="1">
      <c r="C160" s="56"/>
      <c r="D160" s="56"/>
      <c r="E160" s="56"/>
      <c r="F160" s="56"/>
      <c r="G160" s="56"/>
      <c r="H160" s="56"/>
      <c r="I160" s="56"/>
      <c r="J160" s="56"/>
      <c r="K160" s="56"/>
      <c r="L160" s="56"/>
    </row>
    <row r="161" spans="3:12" ht="18.600000000000001" thickBot="1">
      <c r="C161" s="56"/>
      <c r="D161" s="56"/>
      <c r="E161" s="56"/>
      <c r="F161" s="56"/>
      <c r="G161" s="56"/>
      <c r="H161" s="56"/>
      <c r="I161" s="56"/>
      <c r="J161" s="56"/>
      <c r="K161" s="56"/>
      <c r="L161" s="56"/>
    </row>
    <row r="162" spans="3:12" ht="18.600000000000001" thickBot="1">
      <c r="C162" s="56"/>
      <c r="D162" s="56"/>
      <c r="E162" s="56"/>
      <c r="F162" s="56"/>
      <c r="G162" s="56"/>
      <c r="H162" s="56"/>
      <c r="I162" s="56"/>
      <c r="J162" s="56"/>
      <c r="K162" s="56"/>
      <c r="L162" s="56"/>
    </row>
    <row r="164" spans="3:12" ht="18.600000000000001" thickBot="1">
      <c r="C164" s="1" t="s">
        <v>206</v>
      </c>
    </row>
    <row r="165" spans="3:12" ht="18.600000000000001" thickBot="1">
      <c r="C165" s="101" t="s">
        <v>207</v>
      </c>
      <c r="D165" s="102"/>
      <c r="E165" s="102"/>
      <c r="F165" s="53"/>
      <c r="G165" s="53"/>
      <c r="H165" s="53"/>
      <c r="I165" s="53"/>
      <c r="J165" s="53"/>
      <c r="K165" s="53"/>
      <c r="L165" s="53"/>
    </row>
    <row r="166" spans="3:12" ht="18.600000000000001" thickBot="1">
      <c r="C166" s="101" t="s">
        <v>208</v>
      </c>
      <c r="D166" s="102"/>
      <c r="E166" s="102"/>
      <c r="F166" s="53"/>
      <c r="G166" s="53"/>
      <c r="H166" s="53"/>
      <c r="I166" s="53"/>
      <c r="J166" s="53"/>
      <c r="K166" s="53"/>
      <c r="L166" s="53"/>
    </row>
    <row r="167" spans="3:12" ht="18.600000000000001" thickBot="1">
      <c r="C167" s="101" t="s">
        <v>209</v>
      </c>
      <c r="D167" s="102"/>
      <c r="E167" s="102"/>
      <c r="F167" s="103"/>
      <c r="G167" s="103"/>
      <c r="H167" s="103"/>
      <c r="I167" s="103"/>
      <c r="J167" s="103"/>
      <c r="K167" s="103"/>
      <c r="L167" s="103"/>
    </row>
    <row r="168" spans="3:12" ht="18.600000000000001" thickBot="1">
      <c r="C168" s="101" t="s">
        <v>210</v>
      </c>
      <c r="D168" s="102"/>
      <c r="E168" s="102"/>
      <c r="F168" s="53"/>
      <c r="G168" s="53"/>
      <c r="H168" s="53"/>
      <c r="I168" s="53"/>
      <c r="J168" s="53"/>
      <c r="K168" s="53"/>
      <c r="L168" s="53"/>
    </row>
    <row r="170" spans="3:12">
      <c r="C170" s="1" t="s">
        <v>211</v>
      </c>
    </row>
  </sheetData>
  <sheetProtection sheet="1" formatRows="0"/>
  <mergeCells count="189">
    <mergeCell ref="C165:E165"/>
    <mergeCell ref="F165:L165"/>
    <mergeCell ref="C166:E166"/>
    <mergeCell ref="F166:L166"/>
    <mergeCell ref="C167:E167"/>
    <mergeCell ref="F167:L167"/>
    <mergeCell ref="C168:E168"/>
    <mergeCell ref="F168:L168"/>
    <mergeCell ref="B2:M2"/>
    <mergeCell ref="H6:I6"/>
    <mergeCell ref="J6:N7"/>
    <mergeCell ref="D8:H8"/>
    <mergeCell ref="J8:M8"/>
    <mergeCell ref="D9:H9"/>
    <mergeCell ref="J9:M9"/>
    <mergeCell ref="K21:M21"/>
    <mergeCell ref="C23:N24"/>
    <mergeCell ref="C17:G17"/>
    <mergeCell ref="H17:M17"/>
    <mergeCell ref="C18:G18"/>
    <mergeCell ref="H18:I18"/>
    <mergeCell ref="C19:G19"/>
    <mergeCell ref="H19:I19"/>
    <mergeCell ref="D10:H10"/>
    <mergeCell ref="J10:M10"/>
    <mergeCell ref="D11:H11"/>
    <mergeCell ref="J11:M11"/>
    <mergeCell ref="D12:H12"/>
    <mergeCell ref="J12:M12"/>
    <mergeCell ref="C37:E37"/>
    <mergeCell ref="H37:J37"/>
    <mergeCell ref="C38:E38"/>
    <mergeCell ref="H38:J38"/>
    <mergeCell ref="C39:E39"/>
    <mergeCell ref="H39:J39"/>
    <mergeCell ref="C20:G20"/>
    <mergeCell ref="H20:I20"/>
    <mergeCell ref="C21:G21"/>
    <mergeCell ref="H21:I21"/>
    <mergeCell ref="C43:E43"/>
    <mergeCell ref="H43:J43"/>
    <mergeCell ref="H44:J45"/>
    <mergeCell ref="K44:K45"/>
    <mergeCell ref="L44:L45"/>
    <mergeCell ref="C49:I49"/>
    <mergeCell ref="C40:E40"/>
    <mergeCell ref="H40:J40"/>
    <mergeCell ref="C41:E41"/>
    <mergeCell ref="H41:J41"/>
    <mergeCell ref="C42:E42"/>
    <mergeCell ref="H42:J42"/>
    <mergeCell ref="C45:G45"/>
    <mergeCell ref="I68:J68"/>
    <mergeCell ref="K68:L68"/>
    <mergeCell ref="C69:H69"/>
    <mergeCell ref="I69:J69"/>
    <mergeCell ref="K69:L69"/>
    <mergeCell ref="C70:H70"/>
    <mergeCell ref="I70:J70"/>
    <mergeCell ref="K70:L70"/>
    <mergeCell ref="B52:M52"/>
    <mergeCell ref="B54:M55"/>
    <mergeCell ref="C58:F58"/>
    <mergeCell ref="G58:H58"/>
    <mergeCell ref="B60:M61"/>
    <mergeCell ref="C64:N65"/>
    <mergeCell ref="C73:H73"/>
    <mergeCell ref="I73:J73"/>
    <mergeCell ref="K73:L73"/>
    <mergeCell ref="C74:H74"/>
    <mergeCell ref="I74:J74"/>
    <mergeCell ref="K74:L74"/>
    <mergeCell ref="C71:H71"/>
    <mergeCell ref="I71:J71"/>
    <mergeCell ref="K71:L71"/>
    <mergeCell ref="C72:H72"/>
    <mergeCell ref="I72:J72"/>
    <mergeCell ref="K72:L72"/>
    <mergeCell ref="C77:H77"/>
    <mergeCell ref="I77:J77"/>
    <mergeCell ref="K77:L77"/>
    <mergeCell ref="C78:H78"/>
    <mergeCell ref="I78:J78"/>
    <mergeCell ref="K78:L78"/>
    <mergeCell ref="C75:H75"/>
    <mergeCell ref="I75:J75"/>
    <mergeCell ref="K75:L75"/>
    <mergeCell ref="C76:H76"/>
    <mergeCell ref="I76:J76"/>
    <mergeCell ref="K76:L76"/>
    <mergeCell ref="C81:H81"/>
    <mergeCell ref="I81:J81"/>
    <mergeCell ref="K81:L81"/>
    <mergeCell ref="C82:H82"/>
    <mergeCell ref="I82:L82"/>
    <mergeCell ref="C83:H83"/>
    <mergeCell ref="I83:L83"/>
    <mergeCell ref="C79:H79"/>
    <mergeCell ref="I79:J79"/>
    <mergeCell ref="K79:L79"/>
    <mergeCell ref="C80:H80"/>
    <mergeCell ref="I80:J80"/>
    <mergeCell ref="K80:L80"/>
    <mergeCell ref="C108:K108"/>
    <mergeCell ref="C110:K110"/>
    <mergeCell ref="L110:L111"/>
    <mergeCell ref="M110:M111"/>
    <mergeCell ref="C116:M117"/>
    <mergeCell ref="I120:J120"/>
    <mergeCell ref="K120:L120"/>
    <mergeCell ref="I84:L86"/>
    <mergeCell ref="B95:M95"/>
    <mergeCell ref="C98:M99"/>
    <mergeCell ref="C102:F102"/>
    <mergeCell ref="G102:H102"/>
    <mergeCell ref="C106:M107"/>
    <mergeCell ref="B97:M97"/>
    <mergeCell ref="C123:H123"/>
    <mergeCell ref="I123:J123"/>
    <mergeCell ref="K123:L123"/>
    <mergeCell ref="C124:H124"/>
    <mergeCell ref="I124:J124"/>
    <mergeCell ref="K124:L124"/>
    <mergeCell ref="C121:H121"/>
    <mergeCell ref="I121:J121"/>
    <mergeCell ref="K121:L121"/>
    <mergeCell ref="C122:H122"/>
    <mergeCell ref="I122:J122"/>
    <mergeCell ref="K122:L122"/>
    <mergeCell ref="C127:H127"/>
    <mergeCell ref="I127:J127"/>
    <mergeCell ref="K127:L127"/>
    <mergeCell ref="C128:H128"/>
    <mergeCell ref="I128:J128"/>
    <mergeCell ref="K128:L128"/>
    <mergeCell ref="C125:H125"/>
    <mergeCell ref="I125:J125"/>
    <mergeCell ref="K125:L125"/>
    <mergeCell ref="C126:H126"/>
    <mergeCell ref="I126:J126"/>
    <mergeCell ref="K126:L126"/>
    <mergeCell ref="C131:H131"/>
    <mergeCell ref="I131:J131"/>
    <mergeCell ref="K131:L131"/>
    <mergeCell ref="C132:H132"/>
    <mergeCell ref="I132:J132"/>
    <mergeCell ref="K132:L132"/>
    <mergeCell ref="C129:H129"/>
    <mergeCell ref="I129:J129"/>
    <mergeCell ref="K129:L129"/>
    <mergeCell ref="C130:H130"/>
    <mergeCell ref="I130:J130"/>
    <mergeCell ref="K130:L130"/>
    <mergeCell ref="I135:L135"/>
    <mergeCell ref="C136:H136"/>
    <mergeCell ref="I136:L136"/>
    <mergeCell ref="I137:L138"/>
    <mergeCell ref="B141:M142"/>
    <mergeCell ref="C133:H133"/>
    <mergeCell ref="I133:J133"/>
    <mergeCell ref="K133:L133"/>
    <mergeCell ref="C134:H134"/>
    <mergeCell ref="I134:L134"/>
    <mergeCell ref="C135:F135"/>
    <mergeCell ref="G135:H135"/>
    <mergeCell ref="C148:I148"/>
    <mergeCell ref="J148:K148"/>
    <mergeCell ref="C149:I149"/>
    <mergeCell ref="J149:K149"/>
    <mergeCell ref="C150:I150"/>
    <mergeCell ref="J150:K150"/>
    <mergeCell ref="J144:K144"/>
    <mergeCell ref="C145:I145"/>
    <mergeCell ref="J145:K145"/>
    <mergeCell ref="C146:I146"/>
    <mergeCell ref="J146:K146"/>
    <mergeCell ref="C147:I147"/>
    <mergeCell ref="J147:K147"/>
    <mergeCell ref="C154:I154"/>
    <mergeCell ref="J154:K154"/>
    <mergeCell ref="J155:M155"/>
    <mergeCell ref="B157:M158"/>
    <mergeCell ref="C160:L162"/>
    <mergeCell ref="C151:I151"/>
    <mergeCell ref="J151:K151"/>
    <mergeCell ref="C152:I152"/>
    <mergeCell ref="J152:K152"/>
    <mergeCell ref="C153:I153"/>
    <mergeCell ref="J153:K153"/>
  </mergeCells>
  <phoneticPr fontId="1"/>
  <conditionalFormatting sqref="C45:G45">
    <cfRule type="containsText" dxfId="17" priority="2" operator="containsText" text="選べません">
      <formula>NOT(ISERROR(SEARCH("選べません",C45)))</formula>
    </cfRule>
  </conditionalFormatting>
  <conditionalFormatting sqref="C108:K108">
    <cfRule type="expression" dxfId="16" priority="7">
      <formula>$M$112&lt;$G$102</formula>
    </cfRule>
    <cfRule type="expression" dxfId="15" priority="8">
      <formula>$M$112&gt;$G$102</formula>
    </cfRule>
  </conditionalFormatting>
  <conditionalFormatting sqref="G135:H135">
    <cfRule type="containsText" dxfId="14" priority="1" operator="containsText" text="同じ数値を記入">
      <formula>NOT(ISERROR(SEARCH("同じ数値を記入",G135)))</formula>
    </cfRule>
  </conditionalFormatting>
  <conditionalFormatting sqref="H6:I6">
    <cfRule type="expression" dxfId="13" priority="20">
      <formula>A6&gt;1</formula>
    </cfRule>
  </conditionalFormatting>
  <conditionalFormatting sqref="I83:L83">
    <cfRule type="expression" dxfId="12" priority="16">
      <formula>$G$58&lt;$I$83</formula>
    </cfRule>
    <cfRule type="expression" dxfId="11" priority="17">
      <formula>$G$58&gt;$I$83</formula>
    </cfRule>
  </conditionalFormatting>
  <conditionalFormatting sqref="I84:L91">
    <cfRule type="containsText" dxfId="10" priority="18" operator="containsText" text="一致していません">
      <formula>NOT(ISERROR(SEARCH("一致していません",I84)))</formula>
    </cfRule>
  </conditionalFormatting>
  <conditionalFormatting sqref="I136:L136">
    <cfRule type="expression" dxfId="9" priority="12">
      <formula>$G$102&lt;$I$136</formula>
    </cfRule>
  </conditionalFormatting>
  <conditionalFormatting sqref="I136:L138">
    <cfRule type="expression" dxfId="8" priority="13">
      <formula>$G$102&gt;$I$136</formula>
    </cfRule>
  </conditionalFormatting>
  <conditionalFormatting sqref="I137:L138">
    <cfRule type="expression" dxfId="7" priority="14">
      <formula>$G$102&lt;$I$136</formula>
    </cfRule>
  </conditionalFormatting>
  <conditionalFormatting sqref="J6">
    <cfRule type="expression" dxfId="6" priority="19">
      <formula>A6&gt;1</formula>
    </cfRule>
  </conditionalFormatting>
  <conditionalFormatting sqref="J144:K144">
    <cfRule type="expression" dxfId="5" priority="10">
      <formula>$A$141&gt;3</formula>
    </cfRule>
  </conditionalFormatting>
  <conditionalFormatting sqref="J155:M155">
    <cfRule type="containsText" dxfId="4" priority="9" operator="containsText" text="選択">
      <formula>NOT(ISERROR(SEARCH("選択",J155)))</formula>
    </cfRule>
    <cfRule type="containsText" dxfId="3" priority="11" operator="containsText" text="1つ">
      <formula>NOT(ISERROR(SEARCH("1つ",J155)))</formula>
    </cfRule>
  </conditionalFormatting>
  <conditionalFormatting sqref="M110:M112">
    <cfRule type="expression" dxfId="2" priority="5">
      <formula>$G$102&lt;$M$112</formula>
    </cfRule>
    <cfRule type="expression" dxfId="1" priority="6">
      <formula>$G$102&gt;$M$112</formula>
    </cfRule>
  </conditionalFormatting>
  <dataValidations count="6">
    <dataValidation type="custom" allowBlank="1" showInputMessage="1" showErrorMessage="1" error="数値または-のみ記入できます。" sqref="H20:I21" xr:uid="{EFB67AC3-D9CD-4A82-B484-8E8E4FAC0C96}">
      <formula1>OR(AND(H20&gt;=0,H20&lt;=99999),(H20="*"),(H20="-"))</formula1>
    </dataValidation>
    <dataValidation type="list" allowBlank="1" showInputMessage="1" showErrorMessage="1" sqref="J145:K154 C8:C12 I8:I12 F37:F43 K37:K44" xr:uid="{9D479CDA-3750-4DA2-9728-B624663E1DE9}">
      <formula1>"　, ○"</formula1>
    </dataValidation>
    <dataValidation type="whole" allowBlank="1" showInputMessage="1" showErrorMessage="1" sqref="L31 K9" xr:uid="{354B0D3B-16FD-45F6-B510-81EDE30FC230}">
      <formula1>0</formula1>
      <formula2>9999999999</formula2>
    </dataValidation>
    <dataValidation type="custom" allowBlank="1" showInputMessage="1" showErrorMessage="1" error="数値のみ記入してください。" sqref="H18:I19" xr:uid="{F0BE85E8-9604-469D-85F8-424C3402F689}">
      <formula1>OR(AND(H18&gt;=0,H18&lt;=99999),(H18="-"))</formula1>
    </dataValidation>
    <dataValidation type="whole" allowBlank="1" showInputMessage="1" showErrorMessage="1" error="数字のみ入力してください。" sqref="G58:H58 G102:H102" xr:uid="{0EB357A8-DD36-47A0-887B-998A4DD69AC0}">
      <formula1>0</formula1>
      <formula2>99999</formula2>
    </dataValidation>
    <dataValidation type="whole" allowBlank="1" showInputMessage="1" showErrorMessage="1" error="数字のみ入力してください。" sqref="C31:K31 J49 I69:L82 C112:L112 I121:L135" xr:uid="{121E85E2-245C-4521-9585-5DD3231CACAC}">
      <formula1>0</formula1>
      <formula2>9999999999</formula2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>
    <oddFooter>&amp;C&amp;P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74B6-D728-4C8E-B36A-AD372DFA9454}">
  <dimension ref="A1:DP6"/>
  <sheetViews>
    <sheetView workbookViewId="0">
      <selection activeCell="CV4" sqref="CV4"/>
    </sheetView>
  </sheetViews>
  <sheetFormatPr defaultRowHeight="18"/>
  <cols>
    <col min="3" max="3" width="14.19921875" customWidth="1"/>
    <col min="120" max="120" width="50.59765625" customWidth="1"/>
  </cols>
  <sheetData>
    <row r="1" spans="1:120">
      <c r="A1" t="s">
        <v>238</v>
      </c>
      <c r="E1" s="6"/>
      <c r="F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U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</row>
    <row r="2" spans="1:120">
      <c r="A2" s="7">
        <v>1</v>
      </c>
      <c r="B2" s="7">
        <v>2</v>
      </c>
      <c r="C2" s="7">
        <v>3</v>
      </c>
      <c r="D2" s="7">
        <v>4</v>
      </c>
      <c r="E2" s="7">
        <v>5</v>
      </c>
      <c r="F2" s="7">
        <v>6</v>
      </c>
      <c r="G2" s="7">
        <v>7</v>
      </c>
      <c r="H2" s="7">
        <v>8</v>
      </c>
      <c r="I2" s="7">
        <v>9</v>
      </c>
      <c r="J2" s="7">
        <v>10</v>
      </c>
      <c r="K2" s="7">
        <v>11</v>
      </c>
      <c r="L2" s="7">
        <v>12</v>
      </c>
      <c r="M2" s="7">
        <v>13</v>
      </c>
      <c r="N2" s="7">
        <v>14</v>
      </c>
      <c r="O2" s="7">
        <v>15</v>
      </c>
      <c r="P2" s="7">
        <v>16</v>
      </c>
      <c r="Q2" s="7">
        <v>17</v>
      </c>
      <c r="R2" s="7">
        <v>18</v>
      </c>
      <c r="S2" s="7">
        <v>19</v>
      </c>
      <c r="T2" s="7">
        <v>20</v>
      </c>
      <c r="U2" s="7">
        <v>21</v>
      </c>
      <c r="V2" s="7">
        <v>22</v>
      </c>
      <c r="W2" s="7">
        <v>23</v>
      </c>
      <c r="X2" s="7">
        <v>24</v>
      </c>
      <c r="Y2" s="7">
        <v>25</v>
      </c>
      <c r="Z2" s="7">
        <v>26</v>
      </c>
      <c r="AA2" s="7">
        <v>27</v>
      </c>
      <c r="AB2" s="7">
        <v>28</v>
      </c>
      <c r="AC2" s="7">
        <v>29</v>
      </c>
      <c r="AD2" s="7">
        <v>30</v>
      </c>
      <c r="AE2" s="7">
        <v>31</v>
      </c>
      <c r="AF2" s="7">
        <v>32</v>
      </c>
      <c r="AG2" s="7">
        <v>33</v>
      </c>
      <c r="AH2" s="7">
        <v>34</v>
      </c>
      <c r="AI2" s="7">
        <v>35</v>
      </c>
      <c r="AJ2" s="7">
        <v>36</v>
      </c>
      <c r="AK2" s="7">
        <v>37</v>
      </c>
      <c r="AL2" s="7">
        <v>38</v>
      </c>
      <c r="AM2" s="7">
        <v>39</v>
      </c>
      <c r="AN2" s="7">
        <v>40</v>
      </c>
      <c r="AO2" s="7">
        <v>41</v>
      </c>
      <c r="AP2" s="7">
        <v>42</v>
      </c>
      <c r="AQ2" s="7">
        <v>43</v>
      </c>
      <c r="AR2" s="7">
        <v>44</v>
      </c>
      <c r="AS2" s="7">
        <v>45</v>
      </c>
      <c r="AT2" s="7">
        <v>46</v>
      </c>
      <c r="AU2" s="7">
        <v>47</v>
      </c>
      <c r="AV2" s="7">
        <v>48</v>
      </c>
      <c r="AW2" s="7">
        <v>49</v>
      </c>
      <c r="AX2" s="7">
        <v>50</v>
      </c>
      <c r="AY2" s="7">
        <v>51</v>
      </c>
      <c r="AZ2" s="7">
        <v>52</v>
      </c>
      <c r="BA2" s="7">
        <v>53</v>
      </c>
      <c r="BB2" s="7">
        <v>54</v>
      </c>
      <c r="BC2" s="7">
        <v>55</v>
      </c>
      <c r="BD2" s="7">
        <v>56</v>
      </c>
      <c r="BE2" s="7">
        <v>57</v>
      </c>
      <c r="BF2" s="7">
        <v>58</v>
      </c>
      <c r="BG2" s="7">
        <v>59</v>
      </c>
      <c r="BH2" s="7">
        <v>60</v>
      </c>
      <c r="BI2" s="7">
        <v>61</v>
      </c>
      <c r="BJ2" s="7">
        <v>62</v>
      </c>
      <c r="BK2" s="7">
        <v>63</v>
      </c>
      <c r="BL2" s="7">
        <v>64</v>
      </c>
      <c r="BM2" s="7">
        <v>65</v>
      </c>
      <c r="BN2" s="7">
        <v>66</v>
      </c>
      <c r="BO2" s="7">
        <v>67</v>
      </c>
      <c r="BP2" s="7">
        <v>68</v>
      </c>
      <c r="BQ2" s="7">
        <v>69</v>
      </c>
      <c r="BR2" s="7">
        <v>70</v>
      </c>
      <c r="BS2" s="7">
        <v>71</v>
      </c>
      <c r="BT2" s="7">
        <v>72</v>
      </c>
      <c r="BU2" s="7">
        <v>73</v>
      </c>
      <c r="BV2" s="7">
        <v>74</v>
      </c>
      <c r="BW2" s="7">
        <v>75</v>
      </c>
      <c r="BX2" s="7">
        <v>76</v>
      </c>
      <c r="BY2" s="7">
        <v>77</v>
      </c>
      <c r="BZ2" s="7">
        <v>78</v>
      </c>
      <c r="CA2" s="7">
        <v>79</v>
      </c>
      <c r="CB2" s="7">
        <v>80</v>
      </c>
      <c r="CC2" s="7">
        <v>81</v>
      </c>
      <c r="CD2" s="7">
        <v>82</v>
      </c>
      <c r="CE2" s="7">
        <v>83</v>
      </c>
      <c r="CF2" s="7">
        <v>84</v>
      </c>
      <c r="CG2" s="7">
        <v>85</v>
      </c>
      <c r="CH2" s="7">
        <v>86</v>
      </c>
      <c r="CI2" s="7">
        <v>87</v>
      </c>
      <c r="CJ2" s="7">
        <v>88</v>
      </c>
      <c r="CK2" s="7">
        <v>89</v>
      </c>
      <c r="CL2" s="7">
        <v>90</v>
      </c>
      <c r="CM2" s="7">
        <v>91</v>
      </c>
      <c r="CN2" s="7">
        <v>92</v>
      </c>
      <c r="CO2" s="7">
        <v>93</v>
      </c>
      <c r="CP2" s="7">
        <v>94</v>
      </c>
      <c r="CQ2" s="7">
        <v>95</v>
      </c>
      <c r="CR2" s="7">
        <v>96</v>
      </c>
      <c r="CS2" s="7">
        <v>97</v>
      </c>
      <c r="CT2" s="7">
        <v>98</v>
      </c>
      <c r="CU2" s="7">
        <v>99</v>
      </c>
      <c r="CV2" s="7">
        <v>100</v>
      </c>
      <c r="CW2" s="7">
        <v>101</v>
      </c>
      <c r="CX2" s="7">
        <v>102</v>
      </c>
      <c r="CY2" s="7">
        <v>103</v>
      </c>
      <c r="CZ2" s="7">
        <v>104</v>
      </c>
      <c r="DA2" s="7">
        <v>105</v>
      </c>
      <c r="DB2" s="7">
        <v>106</v>
      </c>
      <c r="DC2" s="7">
        <v>107</v>
      </c>
      <c r="DD2" s="7">
        <v>108</v>
      </c>
      <c r="DE2" s="7">
        <v>109</v>
      </c>
      <c r="DF2" s="7">
        <v>110</v>
      </c>
      <c r="DG2" s="7">
        <v>111</v>
      </c>
      <c r="DH2" s="7">
        <v>112</v>
      </c>
      <c r="DI2" s="7">
        <v>113</v>
      </c>
      <c r="DJ2" s="7">
        <v>114</v>
      </c>
      <c r="DK2" s="7">
        <v>115</v>
      </c>
      <c r="DL2" s="7">
        <v>116</v>
      </c>
      <c r="DM2" s="7">
        <v>117</v>
      </c>
      <c r="DN2" s="7">
        <v>118</v>
      </c>
      <c r="DO2" s="7">
        <v>119</v>
      </c>
    </row>
    <row r="3" spans="1:120">
      <c r="A3" s="8" t="s">
        <v>90</v>
      </c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7">
        <v>13</v>
      </c>
      <c r="O3" s="7">
        <v>14</v>
      </c>
      <c r="P3" s="7">
        <v>15</v>
      </c>
      <c r="Q3" s="7">
        <v>16</v>
      </c>
      <c r="R3" s="7">
        <v>17</v>
      </c>
      <c r="S3" s="7">
        <v>18</v>
      </c>
      <c r="T3" s="7">
        <v>19</v>
      </c>
      <c r="U3" s="7">
        <v>20</v>
      </c>
      <c r="V3" s="7">
        <v>21</v>
      </c>
      <c r="W3" s="7">
        <v>22</v>
      </c>
      <c r="X3" s="7">
        <v>23</v>
      </c>
      <c r="Y3" s="7">
        <v>24</v>
      </c>
      <c r="Z3" s="7">
        <v>25</v>
      </c>
      <c r="AA3" s="7">
        <v>26</v>
      </c>
      <c r="AB3" s="7">
        <v>27</v>
      </c>
      <c r="AC3" s="7">
        <v>28</v>
      </c>
      <c r="AD3" s="7">
        <v>29</v>
      </c>
      <c r="AE3" s="7">
        <v>30</v>
      </c>
      <c r="AF3" s="7">
        <v>31</v>
      </c>
      <c r="AG3" s="7">
        <v>32</v>
      </c>
      <c r="AH3" s="7">
        <v>33</v>
      </c>
      <c r="AI3" s="7">
        <v>34</v>
      </c>
      <c r="AJ3" s="7">
        <v>35</v>
      </c>
      <c r="AK3" s="7">
        <v>36</v>
      </c>
      <c r="AL3" s="7">
        <v>37</v>
      </c>
      <c r="AM3" s="7">
        <v>38</v>
      </c>
      <c r="AN3" s="7">
        <v>39</v>
      </c>
      <c r="AO3" s="7">
        <v>40</v>
      </c>
      <c r="AP3" s="7">
        <v>41</v>
      </c>
      <c r="AQ3" s="7">
        <v>42</v>
      </c>
      <c r="AR3" s="7">
        <v>43</v>
      </c>
      <c r="AS3" s="7">
        <v>44</v>
      </c>
      <c r="AT3" s="7">
        <v>45</v>
      </c>
      <c r="AU3" s="7">
        <v>46</v>
      </c>
      <c r="AV3" s="7">
        <v>47</v>
      </c>
      <c r="AW3" s="7">
        <v>48</v>
      </c>
      <c r="AX3" s="7">
        <v>49</v>
      </c>
      <c r="AY3" s="7">
        <v>50</v>
      </c>
      <c r="AZ3" s="7">
        <v>51</v>
      </c>
      <c r="BA3" s="7">
        <v>52</v>
      </c>
      <c r="BB3" s="7">
        <v>53</v>
      </c>
      <c r="BC3" s="7">
        <v>54</v>
      </c>
      <c r="BD3" s="7">
        <v>55</v>
      </c>
      <c r="BE3" s="7">
        <v>56</v>
      </c>
      <c r="BF3" s="7">
        <v>57</v>
      </c>
      <c r="BG3" s="7">
        <v>58</v>
      </c>
      <c r="BH3" s="7">
        <v>59</v>
      </c>
      <c r="BI3" s="7">
        <v>60</v>
      </c>
      <c r="BJ3" s="7">
        <v>61</v>
      </c>
      <c r="BK3" s="7">
        <v>62</v>
      </c>
      <c r="BL3" s="7">
        <v>63</v>
      </c>
      <c r="BM3" s="7">
        <v>64</v>
      </c>
      <c r="BN3" s="7">
        <v>65</v>
      </c>
      <c r="BO3" s="7">
        <v>66</v>
      </c>
      <c r="BP3" s="7">
        <v>67</v>
      </c>
      <c r="BQ3" s="7">
        <v>68</v>
      </c>
      <c r="BR3" s="7">
        <v>69</v>
      </c>
      <c r="BS3" s="7">
        <v>70</v>
      </c>
      <c r="BT3" s="7">
        <v>71</v>
      </c>
      <c r="BU3" s="7">
        <v>72</v>
      </c>
      <c r="BV3" s="7">
        <v>73</v>
      </c>
      <c r="BW3" s="7">
        <v>74</v>
      </c>
      <c r="BX3" s="7">
        <v>75</v>
      </c>
      <c r="BY3" s="7">
        <v>76</v>
      </c>
      <c r="BZ3" s="7">
        <v>77</v>
      </c>
      <c r="CA3" s="7">
        <v>78</v>
      </c>
      <c r="CB3" s="7">
        <v>79</v>
      </c>
      <c r="CC3" s="7">
        <v>80</v>
      </c>
      <c r="CD3" s="7">
        <v>81</v>
      </c>
      <c r="CE3" s="7">
        <v>82</v>
      </c>
      <c r="CF3" s="7">
        <v>83</v>
      </c>
      <c r="CG3" s="7">
        <v>84</v>
      </c>
      <c r="CH3" s="7">
        <v>85</v>
      </c>
      <c r="CI3" s="7">
        <v>86</v>
      </c>
      <c r="CJ3" s="7">
        <v>87</v>
      </c>
      <c r="CK3" s="7">
        <v>88</v>
      </c>
      <c r="CL3" s="7">
        <v>89</v>
      </c>
      <c r="CM3" s="7">
        <v>90</v>
      </c>
      <c r="CN3" s="7">
        <v>91</v>
      </c>
      <c r="CO3" s="7">
        <v>92</v>
      </c>
      <c r="CP3" s="7">
        <v>93</v>
      </c>
      <c r="CQ3" s="7">
        <v>94</v>
      </c>
      <c r="CR3" s="7">
        <v>95</v>
      </c>
      <c r="CS3" s="7">
        <v>96</v>
      </c>
      <c r="CT3" s="7">
        <v>97</v>
      </c>
      <c r="CU3" s="7">
        <v>98</v>
      </c>
      <c r="CV3" s="7">
        <v>99</v>
      </c>
      <c r="CW3" s="7">
        <v>100</v>
      </c>
      <c r="CX3" s="7">
        <v>101</v>
      </c>
      <c r="CY3" s="7">
        <v>102</v>
      </c>
      <c r="CZ3" s="7">
        <v>103</v>
      </c>
      <c r="DA3" s="7">
        <v>104</v>
      </c>
      <c r="DB3" s="7">
        <v>105</v>
      </c>
      <c r="DC3" s="7">
        <v>106</v>
      </c>
      <c r="DD3" s="7">
        <v>107</v>
      </c>
      <c r="DE3" s="7">
        <v>108</v>
      </c>
      <c r="DF3" s="7">
        <v>109</v>
      </c>
      <c r="DG3" s="7">
        <v>110</v>
      </c>
      <c r="DH3" s="7">
        <v>111</v>
      </c>
      <c r="DI3" s="7">
        <v>112</v>
      </c>
      <c r="DJ3" s="7">
        <v>113</v>
      </c>
      <c r="DK3" s="7">
        <v>114</v>
      </c>
      <c r="DL3" s="7">
        <v>115</v>
      </c>
      <c r="DM3" s="7">
        <v>116</v>
      </c>
      <c r="DN3" s="7">
        <v>117</v>
      </c>
      <c r="DO3" s="7">
        <v>118</v>
      </c>
    </row>
    <row r="4" spans="1:120" ht="145.80000000000001">
      <c r="A4" s="9"/>
      <c r="B4" s="9" t="s">
        <v>91</v>
      </c>
      <c r="C4" s="9" t="s">
        <v>92</v>
      </c>
      <c r="D4" s="9" t="s">
        <v>93</v>
      </c>
      <c r="E4" s="9" t="s">
        <v>94</v>
      </c>
      <c r="F4" s="9" t="s">
        <v>95</v>
      </c>
      <c r="G4" s="9" t="s">
        <v>96</v>
      </c>
      <c r="H4" s="9" t="s">
        <v>97</v>
      </c>
      <c r="I4" s="9" t="s">
        <v>98</v>
      </c>
      <c r="J4" s="9" t="s">
        <v>99</v>
      </c>
      <c r="K4" s="9" t="s">
        <v>100</v>
      </c>
      <c r="L4" s="9" t="s">
        <v>101</v>
      </c>
      <c r="M4" s="9" t="s">
        <v>102</v>
      </c>
      <c r="N4" s="9" t="s">
        <v>103</v>
      </c>
      <c r="O4" s="9" t="s">
        <v>104</v>
      </c>
      <c r="P4" s="9" t="s">
        <v>105</v>
      </c>
      <c r="Q4" s="9" t="s">
        <v>106</v>
      </c>
      <c r="R4" s="30" t="s">
        <v>85</v>
      </c>
      <c r="S4" s="30" t="s">
        <v>254</v>
      </c>
      <c r="T4" s="30" t="s">
        <v>255</v>
      </c>
      <c r="U4" s="30" t="s">
        <v>256</v>
      </c>
      <c r="V4" s="30" t="s">
        <v>257</v>
      </c>
      <c r="W4" s="30" t="s">
        <v>258</v>
      </c>
      <c r="X4" s="30" t="s">
        <v>259</v>
      </c>
      <c r="Y4" s="30" t="s">
        <v>260</v>
      </c>
      <c r="Z4" s="30" t="s">
        <v>261</v>
      </c>
      <c r="AA4" s="30" t="s">
        <v>262</v>
      </c>
      <c r="AB4" s="30" t="s">
        <v>263</v>
      </c>
      <c r="AC4" s="30" t="s">
        <v>264</v>
      </c>
      <c r="AD4" s="30" t="s">
        <v>265</v>
      </c>
      <c r="AE4" s="30" t="s">
        <v>266</v>
      </c>
      <c r="AF4" s="30" t="s">
        <v>267</v>
      </c>
      <c r="AG4" s="30" t="s">
        <v>273</v>
      </c>
      <c r="AH4" s="30" t="s">
        <v>128</v>
      </c>
      <c r="AI4" s="30" t="s">
        <v>129</v>
      </c>
      <c r="AJ4" s="30" t="s">
        <v>130</v>
      </c>
      <c r="AK4" s="30" t="s">
        <v>131</v>
      </c>
      <c r="AL4" s="30" t="s">
        <v>132</v>
      </c>
      <c r="AM4" s="30" t="s">
        <v>133</v>
      </c>
      <c r="AN4" s="30" t="s">
        <v>299</v>
      </c>
      <c r="AO4" s="30" t="s">
        <v>300</v>
      </c>
      <c r="AP4" s="30" t="s">
        <v>301</v>
      </c>
      <c r="AQ4" s="30" t="s">
        <v>137</v>
      </c>
      <c r="AR4" s="30" t="s">
        <v>219</v>
      </c>
      <c r="AS4" s="30" t="s">
        <v>302</v>
      </c>
      <c r="AT4" s="30" t="s">
        <v>303</v>
      </c>
      <c r="AU4" s="30" t="s">
        <v>140</v>
      </c>
      <c r="AV4" s="30" t="s">
        <v>274</v>
      </c>
      <c r="AW4" s="30" t="s">
        <v>142</v>
      </c>
      <c r="AX4" s="30" t="s">
        <v>143</v>
      </c>
      <c r="AY4" s="30" t="s">
        <v>144</v>
      </c>
      <c r="AZ4" s="30" t="s">
        <v>145</v>
      </c>
      <c r="BA4" s="30" t="s">
        <v>304</v>
      </c>
      <c r="BB4" s="30" t="s">
        <v>305</v>
      </c>
      <c r="BC4" s="30" t="s">
        <v>306</v>
      </c>
      <c r="BD4" s="30" t="s">
        <v>149</v>
      </c>
      <c r="BE4" s="30" t="s">
        <v>220</v>
      </c>
      <c r="BF4" s="30" t="s">
        <v>307</v>
      </c>
      <c r="BG4" s="30" t="s">
        <v>308</v>
      </c>
      <c r="BH4" s="30" t="s">
        <v>152</v>
      </c>
      <c r="BI4" s="30" t="s">
        <v>275</v>
      </c>
      <c r="BJ4" s="30" t="s">
        <v>276</v>
      </c>
      <c r="BK4" s="30" t="s">
        <v>277</v>
      </c>
      <c r="BL4" s="30" t="s">
        <v>239</v>
      </c>
      <c r="BM4" s="30" t="s">
        <v>157</v>
      </c>
      <c r="BN4" s="30" t="s">
        <v>158</v>
      </c>
      <c r="BO4" s="30" t="s">
        <v>159</v>
      </c>
      <c r="BP4" s="30" t="s">
        <v>160</v>
      </c>
      <c r="BQ4" s="30" t="s">
        <v>161</v>
      </c>
      <c r="BR4" s="30" t="s">
        <v>162</v>
      </c>
      <c r="BS4" s="30" t="s">
        <v>278</v>
      </c>
      <c r="BT4" s="30" t="s">
        <v>279</v>
      </c>
      <c r="BU4" s="30" t="s">
        <v>280</v>
      </c>
      <c r="BV4" s="30" t="s">
        <v>281</v>
      </c>
      <c r="BW4" s="30" t="s">
        <v>282</v>
      </c>
      <c r="BX4" s="30" t="s">
        <v>168</v>
      </c>
      <c r="BY4" s="30" t="s">
        <v>169</v>
      </c>
      <c r="BZ4" s="30" t="s">
        <v>170</v>
      </c>
      <c r="CA4" s="30" t="s">
        <v>171</v>
      </c>
      <c r="CB4" s="30" t="s">
        <v>309</v>
      </c>
      <c r="CC4" s="30" t="s">
        <v>310</v>
      </c>
      <c r="CD4" s="30" t="s">
        <v>311</v>
      </c>
      <c r="CE4" s="30" t="s">
        <v>175</v>
      </c>
      <c r="CF4" s="30" t="s">
        <v>221</v>
      </c>
      <c r="CG4" s="30" t="s">
        <v>176</v>
      </c>
      <c r="CH4" s="30" t="s">
        <v>312</v>
      </c>
      <c r="CI4" s="30" t="s">
        <v>313</v>
      </c>
      <c r="CJ4" s="30" t="s">
        <v>179</v>
      </c>
      <c r="CK4" s="30" t="s">
        <v>180</v>
      </c>
      <c r="CL4" s="30" t="s">
        <v>181</v>
      </c>
      <c r="CM4" s="30" t="s">
        <v>182</v>
      </c>
      <c r="CN4" s="30" t="s">
        <v>183</v>
      </c>
      <c r="CO4" s="30" t="s">
        <v>314</v>
      </c>
      <c r="CP4" s="30" t="s">
        <v>315</v>
      </c>
      <c r="CQ4" s="30" t="s">
        <v>316</v>
      </c>
      <c r="CR4" s="30" t="s">
        <v>187</v>
      </c>
      <c r="CS4" s="30" t="s">
        <v>222</v>
      </c>
      <c r="CT4" s="30" t="s">
        <v>188</v>
      </c>
      <c r="CU4" s="30" t="s">
        <v>317</v>
      </c>
      <c r="CV4" s="30" t="s">
        <v>318</v>
      </c>
      <c r="CW4" s="30" t="s">
        <v>191</v>
      </c>
      <c r="CX4" s="30" t="s">
        <v>192</v>
      </c>
      <c r="CY4" s="30" t="s">
        <v>193</v>
      </c>
      <c r="CZ4" s="30" t="s">
        <v>194</v>
      </c>
      <c r="DA4" s="30" t="s">
        <v>196</v>
      </c>
      <c r="DB4" s="30" t="s">
        <v>197</v>
      </c>
      <c r="DC4" s="30" t="s">
        <v>198</v>
      </c>
      <c r="DD4" s="30" t="s">
        <v>199</v>
      </c>
      <c r="DE4" s="30" t="s">
        <v>200</v>
      </c>
      <c r="DF4" s="30" t="s">
        <v>201</v>
      </c>
      <c r="DG4" s="30" t="s">
        <v>202</v>
      </c>
      <c r="DH4" s="30" t="s">
        <v>203</v>
      </c>
      <c r="DI4" s="30" t="s">
        <v>204</v>
      </c>
      <c r="DJ4" s="30" t="s">
        <v>205</v>
      </c>
      <c r="DK4" s="30" t="s">
        <v>269</v>
      </c>
      <c r="DL4" s="30" t="s">
        <v>214</v>
      </c>
      <c r="DM4" s="30" t="s">
        <v>215</v>
      </c>
      <c r="DN4" s="30" t="s">
        <v>216</v>
      </c>
      <c r="DO4" s="30" t="s">
        <v>217</v>
      </c>
    </row>
    <row r="5" spans="1:120">
      <c r="A5" s="10"/>
      <c r="B5" s="11" t="s">
        <v>122</v>
      </c>
      <c r="C5" s="11" t="s">
        <v>123</v>
      </c>
      <c r="D5" s="11" t="s">
        <v>124</v>
      </c>
      <c r="E5" s="11" t="s">
        <v>122</v>
      </c>
      <c r="F5" s="11" t="s">
        <v>124</v>
      </c>
      <c r="G5" s="11" t="s">
        <v>124</v>
      </c>
      <c r="H5" s="11" t="s">
        <v>124</v>
      </c>
      <c r="I5" s="11" t="s">
        <v>124</v>
      </c>
      <c r="J5" s="11" t="s">
        <v>124</v>
      </c>
      <c r="K5" s="11" t="s">
        <v>124</v>
      </c>
      <c r="L5" s="11" t="s">
        <v>124</v>
      </c>
      <c r="M5" s="11" t="s">
        <v>124</v>
      </c>
      <c r="N5" s="11" t="s">
        <v>124</v>
      </c>
      <c r="O5" s="11" t="s">
        <v>124</v>
      </c>
      <c r="P5" s="11" t="s">
        <v>124</v>
      </c>
      <c r="Q5" s="11" t="s">
        <v>124</v>
      </c>
      <c r="R5" s="11"/>
      <c r="S5" s="11" t="s">
        <v>268</v>
      </c>
      <c r="T5" s="11" t="s">
        <v>268</v>
      </c>
      <c r="U5" s="11" t="s">
        <v>268</v>
      </c>
      <c r="V5" s="11" t="s">
        <v>268</v>
      </c>
      <c r="W5" s="11" t="s">
        <v>268</v>
      </c>
      <c r="X5" s="11" t="s">
        <v>268</v>
      </c>
      <c r="Y5" s="11" t="s">
        <v>268</v>
      </c>
      <c r="Z5" s="11" t="s">
        <v>268</v>
      </c>
      <c r="AA5" s="11" t="s">
        <v>268</v>
      </c>
      <c r="AB5" s="11" t="s">
        <v>268</v>
      </c>
      <c r="AC5" s="11" t="s">
        <v>268</v>
      </c>
      <c r="AD5" s="11" t="s">
        <v>268</v>
      </c>
      <c r="AE5" s="11" t="s">
        <v>268</v>
      </c>
      <c r="AF5" s="11" t="s">
        <v>268</v>
      </c>
      <c r="AG5" s="11" t="s">
        <v>125</v>
      </c>
      <c r="AH5" s="11" t="s">
        <v>126</v>
      </c>
      <c r="AI5" s="11" t="s">
        <v>124</v>
      </c>
      <c r="AJ5" s="11" t="s">
        <v>124</v>
      </c>
      <c r="AK5" s="11" t="s">
        <v>124</v>
      </c>
      <c r="AL5" s="11" t="s">
        <v>124</v>
      </c>
      <c r="AM5" s="11" t="s">
        <v>124</v>
      </c>
      <c r="AN5" s="11" t="s">
        <v>124</v>
      </c>
      <c r="AO5" s="11" t="s">
        <v>124</v>
      </c>
      <c r="AP5" s="11" t="s">
        <v>124</v>
      </c>
      <c r="AQ5" s="11" t="s">
        <v>124</v>
      </c>
      <c r="AR5" s="11" t="s">
        <v>124</v>
      </c>
      <c r="AS5" s="11" t="s">
        <v>124</v>
      </c>
      <c r="AT5" s="11" t="s">
        <v>124</v>
      </c>
      <c r="AU5" s="11" t="s">
        <v>124</v>
      </c>
      <c r="AV5" s="11" t="s">
        <v>124</v>
      </c>
      <c r="AW5" s="11" t="s">
        <v>124</v>
      </c>
      <c r="AX5" s="11" t="s">
        <v>124</v>
      </c>
      <c r="AY5" s="11" t="s">
        <v>124</v>
      </c>
      <c r="AZ5" s="11" t="s">
        <v>124</v>
      </c>
      <c r="BA5" s="11" t="s">
        <v>124</v>
      </c>
      <c r="BB5" s="11" t="s">
        <v>124</v>
      </c>
      <c r="BC5" s="11" t="s">
        <v>124</v>
      </c>
      <c r="BD5" s="11" t="s">
        <v>124</v>
      </c>
      <c r="BE5" s="11" t="s">
        <v>124</v>
      </c>
      <c r="BF5" s="11" t="s">
        <v>124</v>
      </c>
      <c r="BG5" s="11" t="s">
        <v>124</v>
      </c>
      <c r="BH5" s="11" t="s">
        <v>124</v>
      </c>
      <c r="BI5" s="11" t="s">
        <v>124</v>
      </c>
      <c r="BJ5" s="11" t="s">
        <v>124</v>
      </c>
      <c r="BK5" s="11" t="s">
        <v>124</v>
      </c>
      <c r="BL5" s="11" t="s">
        <v>124</v>
      </c>
      <c r="BM5" s="11" t="s">
        <v>124</v>
      </c>
      <c r="BN5" s="11" t="s">
        <v>124</v>
      </c>
      <c r="BO5" s="11" t="s">
        <v>124</v>
      </c>
      <c r="BP5" s="11" t="s">
        <v>124</v>
      </c>
      <c r="BQ5" s="11" t="s">
        <v>124</v>
      </c>
      <c r="BR5" s="11" t="s">
        <v>124</v>
      </c>
      <c r="BS5" s="11" t="s">
        <v>124</v>
      </c>
      <c r="BT5" s="11" t="s">
        <v>124</v>
      </c>
      <c r="BU5" s="11" t="s">
        <v>124</v>
      </c>
      <c r="BV5" s="11" t="s">
        <v>124</v>
      </c>
      <c r="BW5" s="11" t="s">
        <v>124</v>
      </c>
      <c r="BX5" s="11" t="s">
        <v>124</v>
      </c>
      <c r="BY5" s="11" t="s">
        <v>124</v>
      </c>
      <c r="BZ5" s="11" t="s">
        <v>124</v>
      </c>
      <c r="CA5" s="11" t="s">
        <v>124</v>
      </c>
      <c r="CB5" s="11" t="s">
        <v>124</v>
      </c>
      <c r="CC5" s="11" t="s">
        <v>124</v>
      </c>
      <c r="CD5" s="11" t="s">
        <v>124</v>
      </c>
      <c r="CE5" s="11" t="s">
        <v>124</v>
      </c>
      <c r="CF5" s="11" t="s">
        <v>124</v>
      </c>
      <c r="CG5" s="11" t="s">
        <v>124</v>
      </c>
      <c r="CH5" s="11" t="s">
        <v>124</v>
      </c>
      <c r="CI5" s="11" t="s">
        <v>124</v>
      </c>
      <c r="CJ5" s="11" t="s">
        <v>124</v>
      </c>
      <c r="CK5" s="11" t="s">
        <v>124</v>
      </c>
      <c r="CL5" s="11" t="s">
        <v>124</v>
      </c>
      <c r="CM5" s="11" t="s">
        <v>124</v>
      </c>
      <c r="CN5" s="11" t="s">
        <v>124</v>
      </c>
      <c r="CO5" s="11" t="s">
        <v>124</v>
      </c>
      <c r="CP5" s="11" t="s">
        <v>124</v>
      </c>
      <c r="CQ5" s="11" t="s">
        <v>124</v>
      </c>
      <c r="CR5" s="11" t="s">
        <v>124</v>
      </c>
      <c r="CS5" s="11" t="s">
        <v>124</v>
      </c>
      <c r="CT5" s="11" t="s">
        <v>124</v>
      </c>
      <c r="CU5" s="11" t="s">
        <v>124</v>
      </c>
      <c r="CV5" s="11" t="s">
        <v>124</v>
      </c>
      <c r="CW5" s="11" t="s">
        <v>124</v>
      </c>
      <c r="CX5" s="11" t="s">
        <v>124</v>
      </c>
      <c r="CY5" s="11" t="s">
        <v>124</v>
      </c>
      <c r="CZ5" s="11" t="s">
        <v>124</v>
      </c>
      <c r="DA5" s="11" t="s">
        <v>122</v>
      </c>
      <c r="DB5" s="11" t="s">
        <v>122</v>
      </c>
      <c r="DC5" s="11" t="s">
        <v>122</v>
      </c>
      <c r="DD5" s="11" t="s">
        <v>122</v>
      </c>
      <c r="DE5" s="11" t="s">
        <v>122</v>
      </c>
      <c r="DF5" s="11" t="s">
        <v>122</v>
      </c>
      <c r="DG5" s="11" t="s">
        <v>122</v>
      </c>
      <c r="DH5" s="11" t="s">
        <v>122</v>
      </c>
      <c r="DI5" s="11" t="s">
        <v>122</v>
      </c>
      <c r="DJ5" s="11" t="s">
        <v>122</v>
      </c>
      <c r="DK5" s="11" t="s">
        <v>127</v>
      </c>
      <c r="DL5" s="11" t="s">
        <v>127</v>
      </c>
      <c r="DM5" s="11" t="s">
        <v>127</v>
      </c>
      <c r="DN5" s="11" t="s">
        <v>127</v>
      </c>
      <c r="DO5" s="11" t="s">
        <v>127</v>
      </c>
    </row>
    <row r="6" spans="1:120">
      <c r="B6" s="12" t="str">
        <f>IF(COUNTIF(転記作業用!A6:J6,"&lt;&gt;0")&gt;1,"",IF(転記作業用!K6=0,"-",転記作業用!K6))</f>
        <v>-</v>
      </c>
      <c r="C6" s="12" t="str">
        <f>IF(調査票!H17="","-",調査票!H17)</f>
        <v>-</v>
      </c>
      <c r="D6" s="12" t="str">
        <f>IF(調査票!H18="","-",調査票!H18)</f>
        <v>-</v>
      </c>
      <c r="E6" s="12" t="str">
        <f>IF(B6=3,2,IF(OR(B6=1,B6=2),3,IF(OR(B6=4,B6=5,B6=6,B6=7,B6=8,B6=9,B6=10),1,IF(OR(B6=0,B6="-",B6=""),"-"))))</f>
        <v>-</v>
      </c>
      <c r="F6" s="12" t="str">
        <f>IF(調査票!H19="","-",調査票!H19)</f>
        <v>-</v>
      </c>
      <c r="G6" s="12" t="str">
        <f>IF(調査票!H20="","-",調査票!H20)</f>
        <v>-</v>
      </c>
      <c r="H6" s="12" t="str">
        <f>IF(転記作業用!K6&gt;=9,"*",IF(調査票!H21="","-",調査票!H21))</f>
        <v>-</v>
      </c>
      <c r="I6" s="12" t="str">
        <f>IF(AND(調査票!$L$31=0,調査票!C31=""),"-",調査票!C31)</f>
        <v>-</v>
      </c>
      <c r="J6" s="12" t="str">
        <f>IF(AND(調査票!$L$31=0,調査票!D31=""),"-",調査票!D31)</f>
        <v>-</v>
      </c>
      <c r="K6" s="12" t="str">
        <f>IF(AND(調査票!$L$31=0,調査票!E31=""),"-",調査票!E31)</f>
        <v>-</v>
      </c>
      <c r="L6" s="12" t="str">
        <f>IF(AND(調査票!$L$31=0,調査票!F31=""),"-",調査票!F31)</f>
        <v>-</v>
      </c>
      <c r="M6" s="12" t="str">
        <f>IF(AND(調査票!$L$31=0,調査票!G31=""),"-",調査票!G31)</f>
        <v>-</v>
      </c>
      <c r="N6" s="12" t="str">
        <f>IF(AND(調査票!$L$31=0,調査票!H31=""),"-",調査票!H31)</f>
        <v>-</v>
      </c>
      <c r="O6" s="12" t="str">
        <f>IF(AND(調査票!$L$31=0,調査票!I31=""),"-",調査票!I31)</f>
        <v>-</v>
      </c>
      <c r="P6" s="12" t="str">
        <f>IF(AND(調査票!$L$31=0,調査票!J31=""),"-",調査票!J31)</f>
        <v>-</v>
      </c>
      <c r="Q6" s="12" t="str">
        <f>IF(AND(調査票!$L$31=0,調査票!K31=""),"-",調査票!K31)</f>
        <v>-</v>
      </c>
      <c r="R6" s="12" t="str">
        <f>IF(OR(調査票!C31&lt;&gt;"",調査票!D31&lt;&gt;"",調査票!E31&lt;&gt;"",調査票!F31&lt;&gt;"",調査票!G31&lt;&gt;"",調査票!H31&lt;&gt;"",調査票!I31&lt;&gt;"",調査票!J31&lt;&gt;"",調査票!K31&lt;&gt;""),調査票!L31,"-")</f>
        <v>-</v>
      </c>
      <c r="S6" s="12" t="str">
        <f>IF(転記作業用!$AR$6=0,"-",転記作業用!AC6)</f>
        <v>-</v>
      </c>
      <c r="T6" s="12" t="str">
        <f>IF(転記作業用!$AR$6=0,"-",転記作業用!AD6)</f>
        <v>-</v>
      </c>
      <c r="U6" s="12" t="str">
        <f>IF(転記作業用!$AR$6=0,"-",転記作業用!AE6)</f>
        <v>-</v>
      </c>
      <c r="V6" s="12" t="str">
        <f>IF(転記作業用!$AR$6=0,"-",転記作業用!AF6)</f>
        <v>-</v>
      </c>
      <c r="W6" s="12" t="str">
        <f>IF(転記作業用!$AR$6=0,"-",転記作業用!AG6)</f>
        <v>-</v>
      </c>
      <c r="X6" s="12" t="str">
        <f>IF(転記作業用!$AR$6=0,"-",転記作業用!AH6)</f>
        <v>-</v>
      </c>
      <c r="Y6" s="12" t="str">
        <f>IF(転記作業用!$AR$6=0,"-",転記作業用!AI6)</f>
        <v>-</v>
      </c>
      <c r="Z6" s="12" t="str">
        <f>IF(転記作業用!$AR$6=0,"-",転記作業用!AJ6)</f>
        <v>-</v>
      </c>
      <c r="AA6" s="12" t="str">
        <f>IF(転記作業用!$AR$6=0,"-",転記作業用!AK6)</f>
        <v>-</v>
      </c>
      <c r="AB6" s="12" t="str">
        <f>IF(転記作業用!$AR$6=0,"-",転記作業用!AL6)</f>
        <v>-</v>
      </c>
      <c r="AC6" s="12" t="str">
        <f>IF(転記作業用!$AR$6=0,"-",転記作業用!AM6)</f>
        <v>-</v>
      </c>
      <c r="AD6" s="12" t="str">
        <f>IF(転記作業用!$AR$6=0,"-",転記作業用!AN6)</f>
        <v>-</v>
      </c>
      <c r="AE6" s="12" t="str">
        <f>IF(転記作業用!$AR$6=0,"-",転記作業用!AO6)</f>
        <v>-</v>
      </c>
      <c r="AF6" s="12" t="str">
        <f>IF(転記作業用!$AR$6=0,"-",転記作業用!AP6)</f>
        <v>-</v>
      </c>
      <c r="AG6" s="12" t="str">
        <f>IF(転記作業用!$AR$6=0,"-",転記作業用!AQ6)</f>
        <v>-</v>
      </c>
      <c r="AH6" s="12" t="str">
        <f>IF(調査票!J49="","-",調査票!J49)</f>
        <v>-</v>
      </c>
      <c r="AI6" s="12" t="str">
        <f>IF(調査票!G58="","-",調査票!G58)</f>
        <v>-</v>
      </c>
      <c r="AJ6" s="12" t="str">
        <f>IF(AND(調査票!$I$83=0,調査票!I69=""),"-",調査票!I69)</f>
        <v>-</v>
      </c>
      <c r="AK6" s="12" t="str">
        <f>IF(AND(調査票!$I$83=0,調査票!I70=""),"-",調査票!I70)</f>
        <v>-</v>
      </c>
      <c r="AL6" s="12" t="str">
        <f>IF(AND(調査票!$I$83=0,調査票!I71=""),"-",調査票!I71)</f>
        <v>-</v>
      </c>
      <c r="AM6" s="12" t="str">
        <f>IF(AND(調査票!$I$83=0,調査票!I72=""),"-",調査票!I72)</f>
        <v>-</v>
      </c>
      <c r="AN6" s="12" t="str">
        <f>IF(AND(調査票!$I$83=0,調査票!I73=""),"-",調査票!I73)</f>
        <v>-</v>
      </c>
      <c r="AO6" s="12" t="str">
        <f>IF(AND(調査票!$I$83=0,調査票!I74=""),"-",調査票!I74)</f>
        <v>-</v>
      </c>
      <c r="AP6" s="12" t="str">
        <f>IF(AND(調査票!$I$83=0,調査票!I75=""),"-",調査票!I75)</f>
        <v>-</v>
      </c>
      <c r="AQ6" s="12" t="str">
        <f>IF(AND(調査票!$I$83=0,調査票!I76=""),"-",調査票!I76)</f>
        <v>-</v>
      </c>
      <c r="AR6" s="12" t="str">
        <f>IF(AND(調査票!$I$83=0,調査票!I77=""),"-",調査票!I77)</f>
        <v>-</v>
      </c>
      <c r="AS6" s="12" t="str">
        <f>IF(AND(調査票!$I$83=0,調査票!I78=""),"-",調査票!I78)</f>
        <v>-</v>
      </c>
      <c r="AT6" s="12" t="str">
        <f>IF(AND(調査票!$I$83=0,調査票!I79=""),"-",調査票!I79)</f>
        <v>-</v>
      </c>
      <c r="AU6" s="12" t="str">
        <f>IF(AND(調査票!$I$83=0,調査票!I80=""),"-",調査票!I80)</f>
        <v>-</v>
      </c>
      <c r="AV6" s="12" t="str">
        <f>IF(AND(調査票!$I$83=0,調査票!I81=""),"-",調査票!I81)</f>
        <v>-</v>
      </c>
      <c r="AW6" s="12" t="str">
        <f>IF(AND(調査票!$I$83=0,調査票!K69=""),"-",調査票!K69)</f>
        <v>-</v>
      </c>
      <c r="AX6" s="12" t="str">
        <f>IF(AND(調査票!$I$83=0,調査票!K70=""),"-",調査票!K70)</f>
        <v>-</v>
      </c>
      <c r="AY6" s="12" t="str">
        <f>IF(AND(調査票!$I$83=0,調査票!K71=""),"-",調査票!K71)</f>
        <v>-</v>
      </c>
      <c r="AZ6" s="12" t="str">
        <f>IF(AND(調査票!$I$83=0,調査票!K72=""),"-",調査票!K72)</f>
        <v>-</v>
      </c>
      <c r="BA6" s="12" t="str">
        <f>IF(AND(調査票!$I$83=0,調査票!K73=""),"-",調査票!K73)</f>
        <v>-</v>
      </c>
      <c r="BB6" s="12" t="str">
        <f>IF(AND(調査票!$I$83=0,調査票!K74=""),"-",調査票!K74)</f>
        <v>-</v>
      </c>
      <c r="BC6" s="12" t="str">
        <f>IF(AND(調査票!$I$83=0,調査票!K75=""),"-",調査票!K75)</f>
        <v>-</v>
      </c>
      <c r="BD6" s="12" t="str">
        <f>IF(AND(調査票!$I$83=0,調査票!K76=""),"-",調査票!K76)</f>
        <v>-</v>
      </c>
      <c r="BE6" s="12" t="str">
        <f>IF(AND(調査票!$I$83=0,調査票!K77=""),"-",調査票!K77)</f>
        <v>-</v>
      </c>
      <c r="BF6" s="12" t="str">
        <f>IF(AND(調査票!$I$83=0,調査票!K78=""),"-",調査票!K78)</f>
        <v>-</v>
      </c>
      <c r="BG6" s="12" t="str">
        <f>IF(AND(調査票!$I$83=0,調査票!K79=""),"-",調査票!K79)</f>
        <v>-</v>
      </c>
      <c r="BH6" s="12" t="str">
        <f>IF(AND(調査票!$I$83=0,調査票!K80=""),"-",調査票!K80)</f>
        <v>-</v>
      </c>
      <c r="BI6" s="12" t="str">
        <f>IF(AND(調査票!$I$83=0,調査票!K81=""),"-",調査票!K81)</f>
        <v>-</v>
      </c>
      <c r="BJ6" s="12" t="str">
        <f>IF(AND(調査票!$I$83=0,調査票!I82=""),"-",調査票!I82)</f>
        <v>-</v>
      </c>
      <c r="BK6" s="12" t="str">
        <f>IF(OR(調査票!I69&lt;&gt;"",調査票!I70&lt;&gt;"",調査票!I71&lt;&gt;"",調査票!I72&lt;&gt;"",調査票!I73&lt;&gt;"",調査票!I74&lt;&gt;"",調査票!I75&lt;&gt;"",調査票!I76&lt;&gt;"",調査票!I77&lt;&gt;"",調査票!I78&lt;&gt;"",調査票!I79&lt;&gt;"",調査票!I80&lt;&gt;"",調査票!I81&lt;&gt;"",調査票!I82&lt;&gt;"",調査票!K69&lt;&gt;"",調査票!K70&lt;&gt;"",調査票!K71&lt;&gt;"",調査票!K72&lt;&gt;"",調査票!K73&lt;&gt;"",調査票!K74&lt;&gt;"",調査票!K75&lt;&gt;"",調査票!K76&lt;&gt;"",調査票!K77&lt;&gt;"",調査票!K78&lt;&gt;"",調査票!K79&lt;&gt;"",調査票!K80&lt;&gt;"",調査票!K81&lt;&gt;""),調査票!$I$83,"-")</f>
        <v>-</v>
      </c>
      <c r="BL6" s="12" t="str">
        <f>IF(調査票!G102="","-",調査票!G102)</f>
        <v>-</v>
      </c>
      <c r="BM6" s="12" t="str">
        <f>IF(AND(調査票!$M$112=0,調査票!C112=""),"-",調査票!C112)</f>
        <v>-</v>
      </c>
      <c r="BN6" s="12" t="str">
        <f>IF(AND(調査票!$M$112=0,調査票!D112=""),"-",調査票!D112)</f>
        <v>-</v>
      </c>
      <c r="BO6" s="12" t="str">
        <f>IF(AND(調査票!$M$112=0,調査票!E112=""),"-",調査票!E112)</f>
        <v>-</v>
      </c>
      <c r="BP6" s="12" t="str">
        <f>IF(AND(調査票!$M$112=0,調査票!F112=""),"-",調査票!F112)</f>
        <v>-</v>
      </c>
      <c r="BQ6" s="12" t="str">
        <f>IF(AND(調査票!$M$112=0,調査票!G112=""),"-",調査票!G112)</f>
        <v>-</v>
      </c>
      <c r="BR6" s="12" t="str">
        <f>IF(AND(調査票!$M$112=0,調査票!H112=""),"-",調査票!H112)</f>
        <v>-</v>
      </c>
      <c r="BS6" s="12" t="str">
        <f>IF(AND(調査票!$M$112=0,調査票!I112=""),"-",調査票!I112)</f>
        <v>-</v>
      </c>
      <c r="BT6" s="12" t="str">
        <f>IF(AND(調査票!$M$112=0,調査票!J112=""),"-",調査票!J112)</f>
        <v>-</v>
      </c>
      <c r="BU6" s="12" t="str">
        <f>IF(AND(調査票!$M$112=0,調査票!K112=""),"-",調査票!K112)</f>
        <v>-</v>
      </c>
      <c r="BV6" s="12" t="str">
        <f>IF(AND(調査票!$M$112=0,調査票!L112=""),"-",調査票!L112)</f>
        <v>-</v>
      </c>
      <c r="BW6" s="12" t="str">
        <f>IF(OR(調査票!C112&lt;&gt;"",調査票!D112&lt;&gt;"",調査票!E112&lt;&gt;"",調査票!F112&lt;&gt;"",調査票!G112&lt;&gt;"",調査票!H112&lt;&gt;"",調査票!I112&lt;&gt;"",調査票!J112&lt;&gt;"",調査票!K112&lt;&gt;"",調査票!L112&lt;&gt;""),調査票!M112,"-")</f>
        <v>-</v>
      </c>
      <c r="BX6" s="12" t="str">
        <f>IF(AND(調査票!$I$136=0,調査票!I121=""),"-",調査票!I121)</f>
        <v>-</v>
      </c>
      <c r="BY6" s="12" t="str">
        <f>IF(AND(調査票!$I$136=0,調査票!I122=""),"-",調査票!I122)</f>
        <v>-</v>
      </c>
      <c r="BZ6" s="12" t="str">
        <f>IF(AND(調査票!$I$136=0,調査票!I123=""),"-",調査票!I123)</f>
        <v>-</v>
      </c>
      <c r="CA6" s="12" t="str">
        <f>IF(AND(調査票!$I$136=0,調査票!I124=""),"-",調査票!I124)</f>
        <v>-</v>
      </c>
      <c r="CB6" s="12" t="str">
        <f>IF(AND(調査票!$I$136=0,調査票!I125=""),"-",調査票!I125)</f>
        <v>-</v>
      </c>
      <c r="CC6" s="12" t="str">
        <f>IF(AND(調査票!$I$136=0,調査票!I126=""),"-",調査票!I126)</f>
        <v>-</v>
      </c>
      <c r="CD6" s="12" t="str">
        <f>IF(AND(調査票!$I$136=0,調査票!I127=""),"-",調査票!I127)</f>
        <v>-</v>
      </c>
      <c r="CE6" s="12" t="str">
        <f>IF(AND(調査票!$I$136=0,調査票!I128=""),"-",調査票!I128)</f>
        <v>-</v>
      </c>
      <c r="CF6" s="12" t="str">
        <f>IF(AND(調査票!$I$136=0,調査票!I129=""),"-",調査票!I129)</f>
        <v>-</v>
      </c>
      <c r="CG6" s="12" t="str">
        <f>IF(AND(調査票!$I$136=0,調査票!I130=""),"-",調査票!I130)</f>
        <v>-</v>
      </c>
      <c r="CH6" s="12" t="str">
        <f>IF(AND(調査票!$I$136=0,調査票!I131=""),"-",調査票!I131)</f>
        <v>-</v>
      </c>
      <c r="CI6" s="12" t="str">
        <f>IF(AND(調査票!$I$136=0,調査票!I132=""),"-",調査票!I132)</f>
        <v>-</v>
      </c>
      <c r="CJ6" s="12" t="str">
        <f>IF(AND(調査票!$I$136=0,調査票!I133=""),"-",調査票!I133)</f>
        <v>-</v>
      </c>
      <c r="CK6" s="12" t="str">
        <f>IF(AND(調査票!$I$136=0,調査票!K121=""),"-",調査票!K121)</f>
        <v>-</v>
      </c>
      <c r="CL6" s="12" t="str">
        <f>IF(AND(調査票!$I$136=0,調査票!K122=""),"-",調査票!K122)</f>
        <v>-</v>
      </c>
      <c r="CM6" s="12" t="str">
        <f>IF(AND(調査票!$I$136=0,調査票!K123=""),"-",調査票!K123)</f>
        <v>-</v>
      </c>
      <c r="CN6" s="12" t="str">
        <f>IF(AND(調査票!$I$136=0,調査票!K124=""),"-",調査票!K124)</f>
        <v>-</v>
      </c>
      <c r="CO6" s="12" t="str">
        <f>IF(AND(調査票!$I$136=0,調査票!K125=""),"-",調査票!K125)</f>
        <v>-</v>
      </c>
      <c r="CP6" s="12" t="str">
        <f>IF(AND(調査票!$I$136=0,調査票!K126=""),"-",調査票!K126)</f>
        <v>-</v>
      </c>
      <c r="CQ6" s="12" t="str">
        <f>IF(AND(調査票!$I$136=0,調査票!K127=""),"-",調査票!K127)</f>
        <v>-</v>
      </c>
      <c r="CR6" s="12" t="str">
        <f>IF(AND(調査票!$I$136=0,調査票!K128=""),"-",調査票!K128)</f>
        <v>-</v>
      </c>
      <c r="CS6" s="12" t="str">
        <f>IF(AND(調査票!$I$136=0,調査票!K129=""),"-",調査票!K129)</f>
        <v>-</v>
      </c>
      <c r="CT6" s="12" t="str">
        <f>IF(AND(調査票!$I$136=0,調査票!K130=""),"-",調査票!K130)</f>
        <v>-</v>
      </c>
      <c r="CU6" s="12" t="str">
        <f>IF(AND(調査票!$I$136=0,調査票!K131=""),"-",調査票!K131)</f>
        <v>-</v>
      </c>
      <c r="CV6" s="12" t="str">
        <f>IF(AND(調査票!$I$136=0,調査票!K132=""),"-",調査票!K132)</f>
        <v>-</v>
      </c>
      <c r="CW6" s="12" t="str">
        <f>IF(AND(調査票!$I$136=0,調査票!K133=""),"-",調査票!K133)</f>
        <v>-</v>
      </c>
      <c r="CX6" s="12" t="str">
        <f>IF(AND(調査票!$I$136=0,調査票!I134=""),"-",調査票!I134)</f>
        <v>-</v>
      </c>
      <c r="CY6" s="12" t="str">
        <f>IF(AND(調査票!$I$136=0,調査票!I135=""),"-",調査票!I135)</f>
        <v>-</v>
      </c>
      <c r="CZ6" s="12" t="str">
        <f>IF(OR(調査票!I121&lt;&gt;"",調査票!I122&lt;&gt;"",調査票!I123&lt;&gt;"",調査票!I124&lt;&gt;"",調査票!I125&lt;&gt;"",調査票!I126&lt;&gt;"",調査票!I127&lt;&gt;"",調査票!I128&lt;&gt;"",調査票!I129&lt;&gt;"",調査票!I130&lt;&gt;"",調査票!I131&lt;&gt;"",調査票!I132&lt;&gt;"",調査票!I133&lt;&gt;"",調査票!I134&lt;&gt;"",調査票!I135&lt;&gt;"",調査票!K121&lt;&gt;"",調査票!K122&lt;&gt;"",調査票!K123&lt;&gt;"",調査票!K124&lt;&gt;"",調査票!K125&lt;&gt;"",調査票!K126&lt;&gt;"",調査票!K127&lt;&gt;"",調査票!K128&lt;&gt;"",調査票!K129&lt;&gt;"",調査票!K130&lt;&gt;"",調査票!K131&lt;&gt;"",調査票!K132&lt;&gt;"",調査票!K133&lt;&gt;""),調査票!I136,"-")</f>
        <v>-</v>
      </c>
      <c r="DA6" s="12" t="str">
        <f>IF(転記作業用!$DY$6=0,"-",転記作業用!DO6)</f>
        <v>-</v>
      </c>
      <c r="DB6" s="12" t="str">
        <f>IF(転記作業用!$DY$6=0,"-",転記作業用!DP6)</f>
        <v>-</v>
      </c>
      <c r="DC6" s="12" t="str">
        <f>IF(転記作業用!$DY$6=0,"-",転記作業用!DQ6)</f>
        <v>-</v>
      </c>
      <c r="DD6" s="12" t="str">
        <f>IF(転記作業用!$DY$6=0,"-",転記作業用!DR6)</f>
        <v>-</v>
      </c>
      <c r="DE6" s="12" t="str">
        <f>IF(転記作業用!$DY$6=0,"-",転記作業用!DS6)</f>
        <v>-</v>
      </c>
      <c r="DF6" s="12" t="str">
        <f>IF(転記作業用!$DY$6=0,"-",転記作業用!DT6)</f>
        <v>-</v>
      </c>
      <c r="DG6" s="12" t="str">
        <f>IF(転記作業用!$DY$6=0,"-",転記作業用!DU6)</f>
        <v>-</v>
      </c>
      <c r="DH6" s="12" t="str">
        <f>IF(転記作業用!$DY$6=0,"-",転記作業用!DV6)</f>
        <v>-</v>
      </c>
      <c r="DI6" s="12" t="str">
        <f>IF(転記作業用!$DY$6=0,"-",転記作業用!DW6)</f>
        <v>-</v>
      </c>
      <c r="DJ6" s="12" t="str">
        <f>IF(転記作業用!$DY$6=0,"-",転記作業用!DX6)</f>
        <v>-</v>
      </c>
      <c r="DK6" s="12" t="str">
        <f>IF(調査票!C160="","-",調査票!C160)</f>
        <v>-</v>
      </c>
      <c r="DL6" s="12" t="str">
        <f>IF(調査票!F165="","-",調査票!F165)</f>
        <v>-</v>
      </c>
      <c r="DM6" s="12" t="str">
        <f>IF(調査票!F166="","-",調査票!F166)</f>
        <v>-</v>
      </c>
      <c r="DN6" s="12" t="str">
        <f>IF(調査票!F167="","-",調査票!F167)</f>
        <v>-</v>
      </c>
      <c r="DO6" s="12" t="str">
        <f>IF(調査票!F168="","-",調査票!F168)</f>
        <v>-</v>
      </c>
      <c r="DP6" t="str">
        <f>IF(OR(転記作業用!L6=1,転記作業用!AS6=1,転記作業用!BX6=1,転記作業用!DN6=1,転記作業用!DZ6=1),"回答エラーがあります。調査票シートを確認してください。","")</f>
        <v/>
      </c>
    </row>
  </sheetData>
  <sheetProtection sheet="1" objects="1" scenarios="1"/>
  <phoneticPr fontId="1"/>
  <conditionalFormatting sqref="DP6">
    <cfRule type="containsText" dxfId="0" priority="1" operator="containsText" text="エラー">
      <formula>NOT(ISERROR(SEARCH("エラー",DP6)))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FDBE0-207D-4975-A0B1-2F46EDC52641}">
  <dimension ref="A1:EE6"/>
  <sheetViews>
    <sheetView zoomScaleNormal="100" workbookViewId="0">
      <selection activeCell="A6" sqref="A6"/>
    </sheetView>
  </sheetViews>
  <sheetFormatPr defaultRowHeight="18"/>
  <cols>
    <col min="13" max="13" width="14.19921875" customWidth="1"/>
  </cols>
  <sheetData>
    <row r="1" spans="1:135">
      <c r="A1" t="s">
        <v>240</v>
      </c>
      <c r="O1" s="6"/>
      <c r="P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BG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</row>
    <row r="2" spans="1:1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</row>
    <row r="3" spans="1:13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</row>
    <row r="4" spans="1:135" ht="113.4">
      <c r="A4" s="9" t="s">
        <v>91</v>
      </c>
      <c r="B4" s="9"/>
      <c r="C4" s="9"/>
      <c r="D4" s="9"/>
      <c r="E4" s="9"/>
      <c r="F4" s="9"/>
      <c r="G4" s="9"/>
      <c r="H4" s="9"/>
      <c r="I4" s="9"/>
      <c r="J4" s="9"/>
      <c r="K4" s="28" t="s">
        <v>225</v>
      </c>
      <c r="L4" s="31" t="s">
        <v>241</v>
      </c>
      <c r="M4" s="9" t="s">
        <v>92</v>
      </c>
      <c r="N4" s="9" t="s">
        <v>93</v>
      </c>
      <c r="O4" s="9" t="s">
        <v>94</v>
      </c>
      <c r="P4" s="9" t="s">
        <v>95</v>
      </c>
      <c r="Q4" s="9" t="s">
        <v>96</v>
      </c>
      <c r="R4" s="9" t="s">
        <v>97</v>
      </c>
      <c r="S4" s="9" t="s">
        <v>98</v>
      </c>
      <c r="T4" s="9" t="s">
        <v>99</v>
      </c>
      <c r="U4" s="9" t="s">
        <v>100</v>
      </c>
      <c r="V4" s="9" t="s">
        <v>101</v>
      </c>
      <c r="W4" s="9" t="s">
        <v>102</v>
      </c>
      <c r="X4" s="9" t="s">
        <v>103</v>
      </c>
      <c r="Y4" s="9" t="s">
        <v>104</v>
      </c>
      <c r="Z4" s="9" t="s">
        <v>105</v>
      </c>
      <c r="AA4" s="9" t="s">
        <v>106</v>
      </c>
      <c r="AB4" s="30" t="s">
        <v>85</v>
      </c>
      <c r="AC4" s="9" t="s">
        <v>107</v>
      </c>
      <c r="AD4" s="9" t="s">
        <v>108</v>
      </c>
      <c r="AE4" s="9" t="s">
        <v>109</v>
      </c>
      <c r="AF4" s="9" t="s">
        <v>110</v>
      </c>
      <c r="AG4" s="9" t="s">
        <v>111</v>
      </c>
      <c r="AH4" s="9" t="s">
        <v>112</v>
      </c>
      <c r="AI4" s="9" t="s">
        <v>113</v>
      </c>
      <c r="AJ4" s="9" t="s">
        <v>114</v>
      </c>
      <c r="AK4" s="9" t="s">
        <v>115</v>
      </c>
      <c r="AL4" s="9" t="s">
        <v>116</v>
      </c>
      <c r="AM4" s="9" t="s">
        <v>117</v>
      </c>
      <c r="AN4" s="9" t="s">
        <v>118</v>
      </c>
      <c r="AO4" s="9" t="s">
        <v>119</v>
      </c>
      <c r="AP4" s="9" t="s">
        <v>120</v>
      </c>
      <c r="AQ4" s="30" t="s">
        <v>121</v>
      </c>
      <c r="AR4" s="36" t="s">
        <v>225</v>
      </c>
      <c r="AS4" s="37" t="s">
        <v>241</v>
      </c>
      <c r="AT4" s="9" t="s">
        <v>271</v>
      </c>
      <c r="AU4" s="9" t="s">
        <v>129</v>
      </c>
      <c r="AV4" s="9" t="s">
        <v>130</v>
      </c>
      <c r="AW4" s="9" t="s">
        <v>131</v>
      </c>
      <c r="AX4" s="9" t="s">
        <v>132</v>
      </c>
      <c r="AY4" s="9" t="s">
        <v>133</v>
      </c>
      <c r="AZ4" s="9" t="s">
        <v>134</v>
      </c>
      <c r="BA4" s="9" t="s">
        <v>135</v>
      </c>
      <c r="BB4" s="9" t="s">
        <v>136</v>
      </c>
      <c r="BC4" s="9" t="s">
        <v>137</v>
      </c>
      <c r="BD4" s="9" t="s">
        <v>219</v>
      </c>
      <c r="BE4" s="9" t="s">
        <v>138</v>
      </c>
      <c r="BF4" s="9" t="s">
        <v>139</v>
      </c>
      <c r="BG4" s="9" t="s">
        <v>140</v>
      </c>
      <c r="BH4" s="9" t="s">
        <v>141</v>
      </c>
      <c r="BI4" s="9" t="s">
        <v>142</v>
      </c>
      <c r="BJ4" s="9" t="s">
        <v>143</v>
      </c>
      <c r="BK4" s="9" t="s">
        <v>144</v>
      </c>
      <c r="BL4" s="9" t="s">
        <v>145</v>
      </c>
      <c r="BM4" s="9" t="s">
        <v>146</v>
      </c>
      <c r="BN4" s="9" t="s">
        <v>147</v>
      </c>
      <c r="BO4" s="9" t="s">
        <v>148</v>
      </c>
      <c r="BP4" s="9" t="s">
        <v>149</v>
      </c>
      <c r="BQ4" s="9" t="s">
        <v>220</v>
      </c>
      <c r="BR4" s="9" t="s">
        <v>150</v>
      </c>
      <c r="BS4" s="9" t="s">
        <v>151</v>
      </c>
      <c r="BT4" s="9" t="s">
        <v>152</v>
      </c>
      <c r="BU4" s="9" t="s">
        <v>153</v>
      </c>
      <c r="BV4" s="9" t="s">
        <v>154</v>
      </c>
      <c r="BW4" s="9" t="s">
        <v>155</v>
      </c>
      <c r="BX4" s="31" t="s">
        <v>241</v>
      </c>
      <c r="BY4" s="9" t="s">
        <v>156</v>
      </c>
      <c r="BZ4" s="9" t="s">
        <v>157</v>
      </c>
      <c r="CA4" s="9" t="s">
        <v>158</v>
      </c>
      <c r="CB4" s="9" t="s">
        <v>159</v>
      </c>
      <c r="CC4" s="9" t="s">
        <v>160</v>
      </c>
      <c r="CD4" s="9" t="s">
        <v>161</v>
      </c>
      <c r="CE4" s="9" t="s">
        <v>162</v>
      </c>
      <c r="CF4" s="9" t="s">
        <v>163</v>
      </c>
      <c r="CG4" s="9" t="s">
        <v>164</v>
      </c>
      <c r="CH4" s="9" t="s">
        <v>165</v>
      </c>
      <c r="CI4" s="9" t="s">
        <v>166</v>
      </c>
      <c r="CJ4" s="9" t="s">
        <v>167</v>
      </c>
      <c r="CK4" s="9" t="s">
        <v>168</v>
      </c>
      <c r="CL4" s="9" t="s">
        <v>169</v>
      </c>
      <c r="CM4" s="9" t="s">
        <v>170</v>
      </c>
      <c r="CN4" s="9" t="s">
        <v>171</v>
      </c>
      <c r="CO4" s="9" t="s">
        <v>172</v>
      </c>
      <c r="CP4" s="9" t="s">
        <v>173</v>
      </c>
      <c r="CQ4" s="9" t="s">
        <v>174</v>
      </c>
      <c r="CR4" s="9" t="s">
        <v>175</v>
      </c>
      <c r="CS4" s="9" t="s">
        <v>221</v>
      </c>
      <c r="CT4" s="9" t="s">
        <v>176</v>
      </c>
      <c r="CU4" s="9" t="s">
        <v>177</v>
      </c>
      <c r="CV4" s="9" t="s">
        <v>178</v>
      </c>
      <c r="CW4" s="9" t="s">
        <v>179</v>
      </c>
      <c r="CX4" s="9" t="s">
        <v>180</v>
      </c>
      <c r="CY4" s="9" t="s">
        <v>181</v>
      </c>
      <c r="CZ4" s="9" t="s">
        <v>182</v>
      </c>
      <c r="DA4" s="9" t="s">
        <v>183</v>
      </c>
      <c r="DB4" s="9" t="s">
        <v>184</v>
      </c>
      <c r="DC4" s="9" t="s">
        <v>185</v>
      </c>
      <c r="DD4" s="9" t="s">
        <v>186</v>
      </c>
      <c r="DE4" s="9" t="s">
        <v>187</v>
      </c>
      <c r="DF4" s="9" t="s">
        <v>222</v>
      </c>
      <c r="DG4" s="9" t="s">
        <v>188</v>
      </c>
      <c r="DH4" s="9" t="s">
        <v>189</v>
      </c>
      <c r="DI4" s="9" t="s">
        <v>190</v>
      </c>
      <c r="DJ4" s="9" t="s">
        <v>191</v>
      </c>
      <c r="DK4" s="9" t="s">
        <v>192</v>
      </c>
      <c r="DL4" s="9" t="s">
        <v>193</v>
      </c>
      <c r="DM4" s="9" t="s">
        <v>194</v>
      </c>
      <c r="DN4" s="31" t="s">
        <v>241</v>
      </c>
      <c r="DO4" s="30" t="s">
        <v>196</v>
      </c>
      <c r="DP4" s="30" t="s">
        <v>197</v>
      </c>
      <c r="DQ4" s="30" t="s">
        <v>198</v>
      </c>
      <c r="DR4" s="30" t="s">
        <v>199</v>
      </c>
      <c r="DS4" s="30" t="s">
        <v>200</v>
      </c>
      <c r="DT4" s="30" t="s">
        <v>201</v>
      </c>
      <c r="DU4" s="30" t="s">
        <v>202</v>
      </c>
      <c r="DV4" s="30" t="s">
        <v>203</v>
      </c>
      <c r="DW4" s="30" t="s">
        <v>204</v>
      </c>
      <c r="DX4" s="30" t="s">
        <v>205</v>
      </c>
      <c r="DY4" s="36" t="s">
        <v>225</v>
      </c>
      <c r="DZ4" s="31" t="s">
        <v>241</v>
      </c>
      <c r="EA4" s="30" t="s">
        <v>195</v>
      </c>
      <c r="EB4" s="30" t="s">
        <v>214</v>
      </c>
      <c r="EC4" s="30" t="s">
        <v>215</v>
      </c>
      <c r="ED4" s="30" t="s">
        <v>216</v>
      </c>
      <c r="EE4" s="30" t="s">
        <v>217</v>
      </c>
    </row>
    <row r="5" spans="1:135">
      <c r="A5" s="11" t="s">
        <v>227</v>
      </c>
      <c r="B5" s="11" t="s">
        <v>228</v>
      </c>
      <c r="C5" s="11" t="s">
        <v>229</v>
      </c>
      <c r="D5" s="11" t="s">
        <v>230</v>
      </c>
      <c r="E5" s="11" t="s">
        <v>231</v>
      </c>
      <c r="F5" s="11" t="s">
        <v>232</v>
      </c>
      <c r="G5" s="11" t="s">
        <v>233</v>
      </c>
      <c r="H5" s="11" t="s">
        <v>234</v>
      </c>
      <c r="I5" s="11" t="s">
        <v>235</v>
      </c>
      <c r="J5" s="11" t="s">
        <v>236</v>
      </c>
      <c r="K5" s="29" t="s">
        <v>237</v>
      </c>
      <c r="L5" s="32"/>
      <c r="M5" s="11" t="s">
        <v>123</v>
      </c>
      <c r="N5" s="11" t="s">
        <v>124</v>
      </c>
      <c r="O5" s="11" t="s">
        <v>122</v>
      </c>
      <c r="P5" s="11" t="s">
        <v>124</v>
      </c>
      <c r="Q5" s="11" t="s">
        <v>124</v>
      </c>
      <c r="R5" s="11" t="s">
        <v>124</v>
      </c>
      <c r="S5" s="11" t="s">
        <v>124</v>
      </c>
      <c r="T5" s="11" t="s">
        <v>124</v>
      </c>
      <c r="U5" s="11" t="s">
        <v>124</v>
      </c>
      <c r="V5" s="11" t="s">
        <v>124</v>
      </c>
      <c r="W5" s="11" t="s">
        <v>124</v>
      </c>
      <c r="X5" s="11" t="s">
        <v>124</v>
      </c>
      <c r="Y5" s="11" t="s">
        <v>124</v>
      </c>
      <c r="Z5" s="11" t="s">
        <v>124</v>
      </c>
      <c r="AA5" s="11" t="s">
        <v>124</v>
      </c>
      <c r="AB5" s="11"/>
      <c r="AC5" s="11" t="s">
        <v>268</v>
      </c>
      <c r="AD5" s="11" t="s">
        <v>268</v>
      </c>
      <c r="AE5" s="11" t="s">
        <v>268</v>
      </c>
      <c r="AF5" s="11" t="s">
        <v>268</v>
      </c>
      <c r="AG5" s="11" t="s">
        <v>268</v>
      </c>
      <c r="AH5" s="11" t="s">
        <v>268</v>
      </c>
      <c r="AI5" s="11" t="s">
        <v>268</v>
      </c>
      <c r="AJ5" s="11" t="s">
        <v>268</v>
      </c>
      <c r="AK5" s="11" t="s">
        <v>268</v>
      </c>
      <c r="AL5" s="11" t="s">
        <v>268</v>
      </c>
      <c r="AM5" s="11" t="s">
        <v>268</v>
      </c>
      <c r="AN5" s="11" t="s">
        <v>268</v>
      </c>
      <c r="AO5" s="11" t="s">
        <v>268</v>
      </c>
      <c r="AP5" s="11" t="s">
        <v>268</v>
      </c>
      <c r="AQ5" s="11" t="s">
        <v>125</v>
      </c>
      <c r="AR5" s="38" t="s">
        <v>226</v>
      </c>
      <c r="AS5" s="39"/>
      <c r="AT5" s="11" t="s">
        <v>126</v>
      </c>
      <c r="AU5" s="11" t="s">
        <v>124</v>
      </c>
      <c r="AV5" s="11" t="s">
        <v>124</v>
      </c>
      <c r="AW5" s="11" t="s">
        <v>124</v>
      </c>
      <c r="AX5" s="11" t="s">
        <v>124</v>
      </c>
      <c r="AY5" s="11" t="s">
        <v>124</v>
      </c>
      <c r="AZ5" s="11" t="s">
        <v>124</v>
      </c>
      <c r="BA5" s="11" t="s">
        <v>124</v>
      </c>
      <c r="BB5" s="11" t="s">
        <v>124</v>
      </c>
      <c r="BC5" s="11" t="s">
        <v>124</v>
      </c>
      <c r="BD5" s="11" t="s">
        <v>124</v>
      </c>
      <c r="BE5" s="11" t="s">
        <v>124</v>
      </c>
      <c r="BF5" s="11" t="s">
        <v>124</v>
      </c>
      <c r="BG5" s="11" t="s">
        <v>124</v>
      </c>
      <c r="BH5" s="11" t="s">
        <v>124</v>
      </c>
      <c r="BI5" s="11" t="s">
        <v>124</v>
      </c>
      <c r="BJ5" s="11" t="s">
        <v>124</v>
      </c>
      <c r="BK5" s="11" t="s">
        <v>124</v>
      </c>
      <c r="BL5" s="11" t="s">
        <v>124</v>
      </c>
      <c r="BM5" s="11" t="s">
        <v>124</v>
      </c>
      <c r="BN5" s="11" t="s">
        <v>124</v>
      </c>
      <c r="BO5" s="11" t="s">
        <v>124</v>
      </c>
      <c r="BP5" s="11" t="s">
        <v>124</v>
      </c>
      <c r="BQ5" s="11" t="s">
        <v>124</v>
      </c>
      <c r="BR5" s="11" t="s">
        <v>124</v>
      </c>
      <c r="BS5" s="11" t="s">
        <v>124</v>
      </c>
      <c r="BT5" s="11" t="s">
        <v>124</v>
      </c>
      <c r="BU5" s="11" t="s">
        <v>124</v>
      </c>
      <c r="BV5" s="11" t="s">
        <v>124</v>
      </c>
      <c r="BW5" s="11" t="s">
        <v>124</v>
      </c>
      <c r="BX5" s="32"/>
      <c r="BY5" s="11" t="s">
        <v>124</v>
      </c>
      <c r="BZ5" s="11" t="s">
        <v>124</v>
      </c>
      <c r="CA5" s="11" t="s">
        <v>124</v>
      </c>
      <c r="CB5" s="11" t="s">
        <v>124</v>
      </c>
      <c r="CC5" s="11" t="s">
        <v>124</v>
      </c>
      <c r="CD5" s="11" t="s">
        <v>124</v>
      </c>
      <c r="CE5" s="11" t="s">
        <v>124</v>
      </c>
      <c r="CF5" s="11" t="s">
        <v>124</v>
      </c>
      <c r="CG5" s="11" t="s">
        <v>124</v>
      </c>
      <c r="CH5" s="11" t="s">
        <v>124</v>
      </c>
      <c r="CI5" s="11" t="s">
        <v>124</v>
      </c>
      <c r="CJ5" s="11" t="s">
        <v>124</v>
      </c>
      <c r="CK5" s="11" t="s">
        <v>124</v>
      </c>
      <c r="CL5" s="11" t="s">
        <v>124</v>
      </c>
      <c r="CM5" s="11" t="s">
        <v>124</v>
      </c>
      <c r="CN5" s="11" t="s">
        <v>124</v>
      </c>
      <c r="CO5" s="11" t="s">
        <v>124</v>
      </c>
      <c r="CP5" s="11" t="s">
        <v>124</v>
      </c>
      <c r="CQ5" s="11" t="s">
        <v>124</v>
      </c>
      <c r="CR5" s="11" t="s">
        <v>124</v>
      </c>
      <c r="CS5" s="11" t="s">
        <v>124</v>
      </c>
      <c r="CT5" s="11" t="s">
        <v>124</v>
      </c>
      <c r="CU5" s="11" t="s">
        <v>124</v>
      </c>
      <c r="CV5" s="11" t="s">
        <v>124</v>
      </c>
      <c r="CW5" s="11" t="s">
        <v>124</v>
      </c>
      <c r="CX5" s="11" t="s">
        <v>124</v>
      </c>
      <c r="CY5" s="11" t="s">
        <v>124</v>
      </c>
      <c r="CZ5" s="11" t="s">
        <v>124</v>
      </c>
      <c r="DA5" s="11" t="s">
        <v>124</v>
      </c>
      <c r="DB5" s="11" t="s">
        <v>124</v>
      </c>
      <c r="DC5" s="11" t="s">
        <v>124</v>
      </c>
      <c r="DD5" s="11" t="s">
        <v>124</v>
      </c>
      <c r="DE5" s="11" t="s">
        <v>124</v>
      </c>
      <c r="DF5" s="11" t="s">
        <v>124</v>
      </c>
      <c r="DG5" s="11" t="s">
        <v>124</v>
      </c>
      <c r="DH5" s="11" t="s">
        <v>124</v>
      </c>
      <c r="DI5" s="11" t="s">
        <v>124</v>
      </c>
      <c r="DJ5" s="11" t="s">
        <v>124</v>
      </c>
      <c r="DK5" s="11" t="s">
        <v>124</v>
      </c>
      <c r="DL5" s="11" t="s">
        <v>124</v>
      </c>
      <c r="DM5" s="11" t="s">
        <v>124</v>
      </c>
      <c r="DN5" s="32"/>
      <c r="DO5" s="11" t="s">
        <v>122</v>
      </c>
      <c r="DP5" s="11" t="s">
        <v>122</v>
      </c>
      <c r="DQ5" s="11" t="s">
        <v>122</v>
      </c>
      <c r="DR5" s="11" t="s">
        <v>122</v>
      </c>
      <c r="DS5" s="11" t="s">
        <v>122</v>
      </c>
      <c r="DT5" s="11" t="s">
        <v>122</v>
      </c>
      <c r="DU5" s="11" t="s">
        <v>122</v>
      </c>
      <c r="DV5" s="11" t="s">
        <v>122</v>
      </c>
      <c r="DW5" s="11" t="s">
        <v>122</v>
      </c>
      <c r="DX5" s="11" t="s">
        <v>122</v>
      </c>
      <c r="DY5" s="38" t="s">
        <v>272</v>
      </c>
      <c r="DZ5" s="32"/>
      <c r="EA5" s="11" t="s">
        <v>127</v>
      </c>
      <c r="EB5" s="11" t="s">
        <v>127</v>
      </c>
      <c r="EC5" s="11" t="s">
        <v>127</v>
      </c>
      <c r="ED5" s="11" t="s">
        <v>127</v>
      </c>
      <c r="EE5" s="11" t="s">
        <v>127</v>
      </c>
    </row>
    <row r="6" spans="1:135">
      <c r="A6" s="12">
        <f>IF(調査票!C8="○",1,0)</f>
        <v>0</v>
      </c>
      <c r="B6" s="12">
        <f>IF(調査票!C9="○",2,0)</f>
        <v>0</v>
      </c>
      <c r="C6" s="12">
        <f>IF(調査票!C10="○",3,0)</f>
        <v>0</v>
      </c>
      <c r="D6" s="12">
        <f>IF(調査票!C11="○",4,0)</f>
        <v>0</v>
      </c>
      <c r="E6" s="12">
        <f>IF(調査票!C12="○",5,0)</f>
        <v>0</v>
      </c>
      <c r="F6" s="12">
        <f>IF(調査票!I8="○",6,0)</f>
        <v>0</v>
      </c>
      <c r="G6" s="12">
        <f>IF(調査票!I9="○",7,0)</f>
        <v>0</v>
      </c>
      <c r="H6" s="12">
        <f>IF(調査票!I10="○",8,0)</f>
        <v>0</v>
      </c>
      <c r="I6" s="12">
        <f>IF(調査票!I11="○",9,0)</f>
        <v>0</v>
      </c>
      <c r="J6" s="12">
        <f>IF(調査票!I12="○",10,0)</f>
        <v>0</v>
      </c>
      <c r="K6" s="40">
        <f>SUM(A6:J6)</f>
        <v>0</v>
      </c>
      <c r="L6" s="33">
        <f>IF(COUNTIF(A6:J6,"&gt;0")&gt;1,1,0)</f>
        <v>0</v>
      </c>
      <c r="M6" s="12">
        <f>調査票!H17</f>
        <v>0</v>
      </c>
      <c r="N6" s="12">
        <f>調査票!H18</f>
        <v>0</v>
      </c>
      <c r="O6" s="12"/>
      <c r="P6" s="12">
        <f>調査票!H19</f>
        <v>0</v>
      </c>
      <c r="Q6" s="12">
        <f>調査票!H20</f>
        <v>0</v>
      </c>
      <c r="R6" s="12">
        <f>調査票!H21</f>
        <v>0</v>
      </c>
      <c r="S6" s="12">
        <f>調査票!C31</f>
        <v>0</v>
      </c>
      <c r="T6" s="12">
        <f>調査票!D31</f>
        <v>0</v>
      </c>
      <c r="U6" s="12">
        <f>調査票!E31</f>
        <v>0</v>
      </c>
      <c r="V6" s="12">
        <f>調査票!F31</f>
        <v>0</v>
      </c>
      <c r="W6" s="12">
        <f>調査票!G31</f>
        <v>0</v>
      </c>
      <c r="X6" s="12">
        <f>調査票!H31</f>
        <v>0</v>
      </c>
      <c r="Y6" s="12">
        <f>調査票!I31</f>
        <v>0</v>
      </c>
      <c r="Z6" s="12">
        <f>調査票!J31</f>
        <v>0</v>
      </c>
      <c r="AA6" s="12">
        <f>調査票!K31</f>
        <v>0</v>
      </c>
      <c r="AB6" s="12">
        <f>調査票!L31</f>
        <v>0</v>
      </c>
      <c r="AC6" s="12">
        <f>IF(調査票!F37="○",1,0)</f>
        <v>0</v>
      </c>
      <c r="AD6" s="12">
        <f>IF(調査票!F38="○",1,0)</f>
        <v>0</v>
      </c>
      <c r="AE6" s="12">
        <f>IF(調査票!F39="○",1,0)</f>
        <v>0</v>
      </c>
      <c r="AF6" s="12">
        <f>IF(調査票!F40="○",1,0)</f>
        <v>0</v>
      </c>
      <c r="AG6" s="12">
        <f>IF(調査票!F41="○",1,0)</f>
        <v>0</v>
      </c>
      <c r="AH6" s="12">
        <f>IF(調査票!F42="○",1,0)</f>
        <v>0</v>
      </c>
      <c r="AI6" s="12">
        <f>IF(調査票!F43="○",1,0)</f>
        <v>0</v>
      </c>
      <c r="AJ6" s="12">
        <f>IF(調査票!K37="○",1,0)</f>
        <v>0</v>
      </c>
      <c r="AK6" s="12">
        <f>IF(調査票!K38="○",1,0)</f>
        <v>0</v>
      </c>
      <c r="AL6" s="12">
        <f>IF(調査票!K39="○",1,0)</f>
        <v>0</v>
      </c>
      <c r="AM6" s="12">
        <f>IF(調査票!K40="○",1,0)</f>
        <v>0</v>
      </c>
      <c r="AN6" s="12">
        <f>IF(調査票!K41="○",1,0)</f>
        <v>0</v>
      </c>
      <c r="AO6" s="12">
        <f>IF(調査票!K42="○",1,0)</f>
        <v>0</v>
      </c>
      <c r="AP6" s="12">
        <f>IF(調査票!K43="○",1,0)</f>
        <v>0</v>
      </c>
      <c r="AQ6" s="12">
        <f>IF(調査票!K44="○",1,0)</f>
        <v>0</v>
      </c>
      <c r="AR6" s="40">
        <f>SUM(AC6:AQ6)</f>
        <v>0</v>
      </c>
      <c r="AS6" s="33">
        <f>IF(AND(AQ6=1,COUNTIF(AC6:AP6,"=1")&gt;0),1,0)</f>
        <v>0</v>
      </c>
      <c r="AT6" s="12">
        <f>調査票!J49</f>
        <v>0</v>
      </c>
      <c r="AU6" s="12">
        <f>調査票!G58</f>
        <v>0</v>
      </c>
      <c r="AV6" s="12">
        <f>調査票!I69</f>
        <v>0</v>
      </c>
      <c r="AW6" s="12">
        <f>調査票!I70</f>
        <v>0</v>
      </c>
      <c r="AX6" s="12">
        <f>調査票!I71</f>
        <v>0</v>
      </c>
      <c r="AY6" s="12">
        <f>調査票!I72</f>
        <v>0</v>
      </c>
      <c r="AZ6" s="12">
        <f>調査票!I73</f>
        <v>0</v>
      </c>
      <c r="BA6" s="12">
        <f>調査票!I74</f>
        <v>0</v>
      </c>
      <c r="BB6" s="12">
        <f>調査票!I75</f>
        <v>0</v>
      </c>
      <c r="BC6" s="12">
        <f>調査票!I76</f>
        <v>0</v>
      </c>
      <c r="BD6" s="12">
        <f>調査票!I77</f>
        <v>0</v>
      </c>
      <c r="BE6" s="12">
        <f>調査票!I78</f>
        <v>0</v>
      </c>
      <c r="BF6" s="12">
        <f>調査票!I79</f>
        <v>0</v>
      </c>
      <c r="BG6" s="12">
        <f>調査票!I80</f>
        <v>0</v>
      </c>
      <c r="BH6" s="12">
        <f>調査票!I81</f>
        <v>0</v>
      </c>
      <c r="BI6" s="12">
        <f>調査票!K69</f>
        <v>0</v>
      </c>
      <c r="BJ6" s="12">
        <f>調査票!$K70</f>
        <v>0</v>
      </c>
      <c r="BK6" s="12">
        <f>調査票!$K71</f>
        <v>0</v>
      </c>
      <c r="BL6" s="12">
        <f>調査票!K72</f>
        <v>0</v>
      </c>
      <c r="BM6" s="12">
        <f>調査票!K73</f>
        <v>0</v>
      </c>
      <c r="BN6" s="12">
        <f>調査票!K74</f>
        <v>0</v>
      </c>
      <c r="BO6" s="12">
        <f>調査票!K75</f>
        <v>0</v>
      </c>
      <c r="BP6" s="12">
        <f>調査票!K76</f>
        <v>0</v>
      </c>
      <c r="BQ6" s="12">
        <f>調査票!K77</f>
        <v>0</v>
      </c>
      <c r="BR6" s="12">
        <f>調査票!K78</f>
        <v>0</v>
      </c>
      <c r="BS6" s="12">
        <f>調査票!K79</f>
        <v>0</v>
      </c>
      <c r="BT6" s="12">
        <f>調査票!K80</f>
        <v>0</v>
      </c>
      <c r="BU6" s="12">
        <f>調査票!K81</f>
        <v>0</v>
      </c>
      <c r="BV6" s="12">
        <f>調査票!I82</f>
        <v>0</v>
      </c>
      <c r="BW6" s="12">
        <f>調査票!I83</f>
        <v>0</v>
      </c>
      <c r="BX6" s="33">
        <f>IF(AU6=BW6,0,1)</f>
        <v>0</v>
      </c>
      <c r="BY6" s="12">
        <f>調査票!G102</f>
        <v>0</v>
      </c>
      <c r="BZ6" s="12">
        <f>調査票!C112</f>
        <v>0</v>
      </c>
      <c r="CA6" s="12">
        <f>調査票!D112</f>
        <v>0</v>
      </c>
      <c r="CB6" s="12">
        <f>調査票!E112</f>
        <v>0</v>
      </c>
      <c r="CC6" s="12">
        <f>調査票!F112</f>
        <v>0</v>
      </c>
      <c r="CD6" s="12">
        <f>調査票!G112</f>
        <v>0</v>
      </c>
      <c r="CE6" s="12">
        <f>調査票!H112</f>
        <v>0</v>
      </c>
      <c r="CF6" s="12">
        <f>調査票!I112</f>
        <v>0</v>
      </c>
      <c r="CG6" s="12">
        <f>調査票!J112</f>
        <v>0</v>
      </c>
      <c r="CH6" s="12">
        <f>調査票!K112</f>
        <v>0</v>
      </c>
      <c r="CI6" s="12">
        <f>調査票!L112</f>
        <v>0</v>
      </c>
      <c r="CJ6" s="12">
        <f>調査票!M112</f>
        <v>0</v>
      </c>
      <c r="CK6" s="12">
        <f>調査票!I121</f>
        <v>0</v>
      </c>
      <c r="CL6" s="12">
        <f>調査票!I122</f>
        <v>0</v>
      </c>
      <c r="CM6" s="12">
        <f>調査票!I123</f>
        <v>0</v>
      </c>
      <c r="CN6" s="12">
        <f>調査票!I124</f>
        <v>0</v>
      </c>
      <c r="CO6" s="12">
        <f>調査票!I125</f>
        <v>0</v>
      </c>
      <c r="CP6" s="12">
        <f>調査票!I126</f>
        <v>0</v>
      </c>
      <c r="CQ6" s="12">
        <f>調査票!I127</f>
        <v>0</v>
      </c>
      <c r="CR6" s="12">
        <f>調査票!I128</f>
        <v>0</v>
      </c>
      <c r="CS6" s="12">
        <f>調査票!I129</f>
        <v>0</v>
      </c>
      <c r="CT6" s="12">
        <f>調査票!I130</f>
        <v>0</v>
      </c>
      <c r="CU6" s="12">
        <f>調査票!I131</f>
        <v>0</v>
      </c>
      <c r="CV6" s="12">
        <f>調査票!I132</f>
        <v>0</v>
      </c>
      <c r="CW6" s="12">
        <f>調査票!I133</f>
        <v>0</v>
      </c>
      <c r="CX6" s="12">
        <f>調査票!K121</f>
        <v>0</v>
      </c>
      <c r="CY6" s="12">
        <f>調査票!K122</f>
        <v>0</v>
      </c>
      <c r="CZ6" s="12">
        <f>調査票!K123</f>
        <v>0</v>
      </c>
      <c r="DA6" s="12">
        <f>調査票!K124</f>
        <v>0</v>
      </c>
      <c r="DB6" s="12">
        <f>調査票!K125</f>
        <v>0</v>
      </c>
      <c r="DC6" s="12">
        <f>調査票!K126</f>
        <v>0</v>
      </c>
      <c r="DD6" s="12">
        <f>調査票!K127</f>
        <v>0</v>
      </c>
      <c r="DE6" s="12">
        <f>調査票!K128</f>
        <v>0</v>
      </c>
      <c r="DF6" s="12">
        <f>調査票!K129</f>
        <v>0</v>
      </c>
      <c r="DG6" s="12">
        <f>調査票!K130</f>
        <v>0</v>
      </c>
      <c r="DH6" s="12">
        <f>調査票!K131</f>
        <v>0</v>
      </c>
      <c r="DI6" s="12">
        <f>調査票!K132</f>
        <v>0</v>
      </c>
      <c r="DJ6" s="12">
        <f>調査票!K133</f>
        <v>0</v>
      </c>
      <c r="DK6" s="12">
        <f>調査票!I134</f>
        <v>0</v>
      </c>
      <c r="DL6" s="12">
        <f>調査票!I135</f>
        <v>0</v>
      </c>
      <c r="DM6" s="12">
        <f>調査票!I136</f>
        <v>0</v>
      </c>
      <c r="DN6" s="33">
        <f>IF(AND(BY6=CJ6,BY6=DM6),0,1)</f>
        <v>0</v>
      </c>
      <c r="DO6" s="12">
        <f>IF(調査票!J145="○",1,0)</f>
        <v>0</v>
      </c>
      <c r="DP6" s="12">
        <f>IF(調査票!J146="○",1,0)</f>
        <v>0</v>
      </c>
      <c r="DQ6" s="12">
        <f>IF(調査票!J147="○",1,0)</f>
        <v>0</v>
      </c>
      <c r="DR6" s="12">
        <f>IF(調査票!J148="○",1,0)</f>
        <v>0</v>
      </c>
      <c r="DS6" s="12">
        <f>IF(調査票!J149="○",1,0)</f>
        <v>0</v>
      </c>
      <c r="DT6" s="12">
        <f>IF(調査票!J150="○",1,0)</f>
        <v>0</v>
      </c>
      <c r="DU6" s="12">
        <f>IF(調査票!J151="○",1,0)</f>
        <v>0</v>
      </c>
      <c r="DV6" s="12">
        <f>IF(調査票!J152="○",1,0)</f>
        <v>0</v>
      </c>
      <c r="DW6" s="12">
        <f>IF(調査票!J153="○",1,0)</f>
        <v>0</v>
      </c>
      <c r="DX6" s="12">
        <f>IF(調査票!J154="○",1,0)</f>
        <v>0</v>
      </c>
      <c r="DY6" s="40">
        <f>SUM(DO6:DX6)</f>
        <v>0</v>
      </c>
      <c r="DZ6" s="33">
        <f>IF(SUM(DO6:DX6)&gt;3,1,0)</f>
        <v>0</v>
      </c>
      <c r="EA6" s="12">
        <f>調査票!C160</f>
        <v>0</v>
      </c>
      <c r="EB6" s="12">
        <f>調査票!F165</f>
        <v>0</v>
      </c>
      <c r="EC6" s="12">
        <f>調査票!F166</f>
        <v>0</v>
      </c>
      <c r="ED6" s="12">
        <f>調査票!F167</f>
        <v>0</v>
      </c>
      <c r="EE6" s="12">
        <f>調査票!F168</f>
        <v>0</v>
      </c>
    </row>
  </sheetData>
  <sheetProtection sheet="1" objects="1" scenarios="1"/>
  <phoneticPr fontId="1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baseType="lpstr" size="4">
      <vt:lpstr>調査票</vt:lpstr>
      <vt:lpstr>集計（調査票から転記）</vt:lpstr>
      <vt:lpstr>転記作業用</vt:lpstr>
      <vt:lpstr>調査票!Print_Area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2024-04-22T01:54:58Z</dcterms:created>
  <dcterms:modified xsi:type="dcterms:W3CDTF">2026-05-19T06:18:04Z</dcterms:modified>
</cp:coreProperties>
</file>